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ropark.sharepoint.com/sites/CL2x3838/Delte dokumenter/Arbejdsgruppe/6 Skabeloner til brug på tværs/Værdikædetjek/Ansøgningsskema/"/>
    </mc:Choice>
  </mc:AlternateContent>
  <xr:revisionPtr revIDLastSave="5" documentId="8_{40C83C4F-9751-4B22-8AA6-6D154A96319C}" xr6:coauthVersionLast="47" xr6:coauthVersionMax="47" xr10:uidLastSave="{8B7CD93D-3799-43CC-B1B1-83D426C8739E}"/>
  <bookViews>
    <workbookView xWindow="-120" yWindow="-120" windowWidth="29040" windowHeight="15720" activeTab="1" xr2:uid="{53512A84-F29F-4528-83E8-ED3C3292D80A}"/>
  </bookViews>
  <sheets>
    <sheet name="Budgetskema" sheetId="10" r:id="rId1"/>
    <sheet name="Eksempel-udfyldt budget" sheetId="9" r:id="rId2"/>
  </sheets>
  <definedNames>
    <definedName name="_xlnm.Print_Area" localSheetId="0">Budgetskema!$A$2:$K$42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10" l="1"/>
  <c r="F48" i="10"/>
  <c r="G48" i="10"/>
  <c r="H48" i="10"/>
  <c r="H33" i="10" s="1"/>
  <c r="G33" i="9"/>
  <c r="F33" i="9"/>
  <c r="H33" i="9"/>
  <c r="E33" i="9"/>
  <c r="H47" i="10"/>
  <c r="G47" i="10"/>
  <c r="F47" i="10"/>
  <c r="E47" i="10"/>
  <c r="H46" i="10"/>
  <c r="G46" i="10"/>
  <c r="F46" i="10"/>
  <c r="E46" i="10"/>
  <c r="I23" i="10" l="1"/>
  <c r="I29" i="10" s="1"/>
  <c r="H23" i="10"/>
  <c r="H29" i="10" s="1"/>
  <c r="G23" i="10"/>
  <c r="G24" i="10" s="1"/>
  <c r="G25" i="10" s="1"/>
  <c r="F23" i="10"/>
  <c r="F24" i="10" s="1"/>
  <c r="F25" i="10" s="1"/>
  <c r="E23" i="10"/>
  <c r="E24" i="10" s="1"/>
  <c r="E25" i="10" s="1"/>
  <c r="J22" i="10"/>
  <c r="J21" i="10"/>
  <c r="J20" i="10"/>
  <c r="J19" i="10"/>
  <c r="J18" i="10"/>
  <c r="J17" i="10"/>
  <c r="J16" i="10"/>
  <c r="J15" i="10"/>
  <c r="J14" i="10"/>
  <c r="J13" i="10"/>
  <c r="J12" i="10"/>
  <c r="I23" i="9"/>
  <c r="H23" i="9"/>
  <c r="H24" i="9" s="1"/>
  <c r="G23" i="9"/>
  <c r="G24" i="9" s="1"/>
  <c r="F23" i="9"/>
  <c r="F24" i="9" s="1"/>
  <c r="E23" i="9"/>
  <c r="E24" i="9" s="1"/>
  <c r="J22" i="9"/>
  <c r="J21" i="9"/>
  <c r="J20" i="9"/>
  <c r="J19" i="9"/>
  <c r="J18" i="9"/>
  <c r="J17" i="9"/>
  <c r="J16" i="9"/>
  <c r="J15" i="9"/>
  <c r="J14" i="9"/>
  <c r="J13" i="9"/>
  <c r="J12" i="9"/>
  <c r="I25" i="9" l="1"/>
  <c r="I26" i="9" s="1"/>
  <c r="I29" i="9"/>
  <c r="H24" i="10"/>
  <c r="H25" i="10" s="1"/>
  <c r="H26" i="10" s="1"/>
  <c r="I25" i="10"/>
  <c r="I26" i="10" s="1"/>
  <c r="E29" i="10"/>
  <c r="F29" i="10"/>
  <c r="G29" i="10"/>
  <c r="J23" i="10"/>
  <c r="E26" i="10"/>
  <c r="E33" i="10" s="1"/>
  <c r="F26" i="10"/>
  <c r="F33" i="10" s="1"/>
  <c r="G26" i="10"/>
  <c r="G33" i="10" s="1"/>
  <c r="F29" i="9"/>
  <c r="J24" i="9"/>
  <c r="E29" i="9"/>
  <c r="G29" i="9"/>
  <c r="H29" i="9"/>
  <c r="J23" i="9"/>
  <c r="E25" i="9"/>
  <c r="F25" i="9"/>
  <c r="G25" i="9"/>
  <c r="H25" i="9"/>
  <c r="E27" i="10" l="1"/>
  <c r="J24" i="10"/>
  <c r="J25" i="10"/>
  <c r="I27" i="9"/>
  <c r="G27" i="10"/>
  <c r="I27" i="10"/>
  <c r="J29" i="10"/>
  <c r="H27" i="10"/>
  <c r="F27" i="10"/>
  <c r="J26" i="10"/>
  <c r="J29" i="9"/>
  <c r="H26" i="9"/>
  <c r="G26" i="9"/>
  <c r="F26" i="9"/>
  <c r="E26" i="9"/>
  <c r="J25" i="9"/>
  <c r="E27" i="9" l="1"/>
  <c r="J37" i="10"/>
  <c r="I37" i="10" s="1"/>
  <c r="J27" i="10"/>
  <c r="H27" i="9"/>
  <c r="F27" i="9"/>
  <c r="G27" i="9"/>
  <c r="J26" i="9"/>
  <c r="J37" i="9" s="1"/>
  <c r="I37" i="9" s="1"/>
  <c r="J27" i="9" l="1"/>
</calcChain>
</file>

<file path=xl/sharedStrings.xml><?xml version="1.0" encoding="utf-8"?>
<sst xmlns="http://schemas.openxmlformats.org/spreadsheetml/2006/main" count="124" uniqueCount="49">
  <si>
    <t>Cirkulær omstilling i værdikæder</t>
  </si>
  <si>
    <t>Skema af oktober 2026</t>
  </si>
  <si>
    <t>Vejledende tekst for udfyldelsen</t>
  </si>
  <si>
    <t xml:space="preserve">Budgetskema for værdikædetjek </t>
  </si>
  <si>
    <t>Projekttitel:</t>
  </si>
  <si>
    <t xml:space="preserve">Budget fordelt pr. økonomisk partner </t>
  </si>
  <si>
    <t>Total budget</t>
  </si>
  <si>
    <t xml:space="preserve">Hovedansøger
Økonomisk partner 1 </t>
  </si>
  <si>
    <t>Økonomisk 
partner 2</t>
  </si>
  <si>
    <t>Økonomisk 
partner 3</t>
  </si>
  <si>
    <t>Økonomisk 
partner 4</t>
  </si>
  <si>
    <t xml:space="preserve">Økonomisk 
partner GTS </t>
  </si>
  <si>
    <t>Navn på virksomheden / organisationen</t>
  </si>
  <si>
    <t xml:space="preserve"> [navn]</t>
  </si>
  <si>
    <t>Total budget for arbejdspakken / perioden</t>
  </si>
  <si>
    <t>Partnertype</t>
  </si>
  <si>
    <t>Indsæt partnertype</t>
  </si>
  <si>
    <t>CVR-nummer</t>
  </si>
  <si>
    <t xml:space="preserve">[cvr nr.] </t>
  </si>
  <si>
    <t>Støttesats i pct.</t>
  </si>
  <si>
    <t xml:space="preserve">Arbejds-
pakke nr. </t>
  </si>
  <si>
    <t>Perioden for arbejdspakken 
dd.mm.åå - dd.mm.åå</t>
  </si>
  <si>
    <t>Arbejdspakkens titel  / nøgleord for aktiviteterne</t>
  </si>
  <si>
    <t xml:space="preserve">kr. </t>
  </si>
  <si>
    <t>Etc.</t>
  </si>
  <si>
    <r>
      <t>Lønbudget (standardsats/GTS-sats)</t>
    </r>
    <r>
      <rPr>
        <i/>
        <sz val="11"/>
        <rFont val="Calibri"/>
        <family val="2"/>
        <scheme val="minor"/>
      </rPr>
      <t xml:space="preserve"> - Beregnes automatisk</t>
    </r>
  </si>
  <si>
    <r>
      <t>Beregnet overhead, 40 pct</t>
    </r>
    <r>
      <rPr>
        <i/>
        <sz val="11"/>
        <rFont val="Calibri"/>
        <family val="2"/>
        <scheme val="minor"/>
      </rPr>
      <t xml:space="preserve"> - Beregnes automatisk</t>
    </r>
  </si>
  <si>
    <r>
      <t>Total budget (lønbudget + overhead)</t>
    </r>
    <r>
      <rPr>
        <i/>
        <sz val="11"/>
        <rFont val="Calibri"/>
        <family val="2"/>
        <scheme val="minor"/>
      </rPr>
      <t xml:space="preserve"> - Beregnes automatisk</t>
    </r>
  </si>
  <si>
    <r>
      <t>Støtte</t>
    </r>
    <r>
      <rPr>
        <i/>
        <sz val="11"/>
        <rFont val="Calibri"/>
        <family val="2"/>
        <scheme val="minor"/>
      </rPr>
      <t xml:space="preserve"> - Beregnes automatisk</t>
    </r>
  </si>
  <si>
    <r>
      <t>Medfinansiering/egenfinansiering i form af timer</t>
    </r>
    <r>
      <rPr>
        <i/>
        <sz val="11"/>
        <rFont val="Calibri"/>
        <family val="2"/>
        <scheme val="minor"/>
      </rPr>
      <t xml:space="preserve"> - Beregnes automatisk</t>
    </r>
  </si>
  <si>
    <r>
      <t>Antal timer der skal leveres/dokumenteres i projektet</t>
    </r>
    <r>
      <rPr>
        <i/>
        <sz val="11"/>
        <rFont val="Calibri"/>
        <family val="2"/>
        <scheme val="minor"/>
      </rPr>
      <t xml:space="preserve"> - Beregnes automatisk</t>
    </r>
  </si>
  <si>
    <t>Procent kontrol</t>
  </si>
  <si>
    <t>50% i støtte til værdikæden</t>
  </si>
  <si>
    <t>Kontrol:</t>
  </si>
  <si>
    <t>1. Er cellen et 8 cifret cvr-nr.:</t>
  </si>
  <si>
    <t>2. Er partner en "Virksomhed"?</t>
  </si>
  <si>
    <t>3. Projektfaciliteringsprocent</t>
  </si>
  <si>
    <t>Er i medlem?</t>
  </si>
  <si>
    <t>Ja</t>
  </si>
  <si>
    <t>GTS</t>
  </si>
  <si>
    <t>[cvr nr.]</t>
  </si>
  <si>
    <t>GTS-timesats til beregning af antal timer, som skal leveres, jf. række 29</t>
  </si>
  <si>
    <t>Pris facilitering ex moms, ved tilkøb:</t>
  </si>
  <si>
    <t>Betalende medlem?</t>
  </si>
  <si>
    <t>Beregning af projektfacilitering ved tilkøb</t>
  </si>
  <si>
    <t>Er I betalende medlem af en klynge?</t>
  </si>
  <si>
    <r>
      <rPr>
        <b/>
        <sz val="11"/>
        <color theme="1"/>
        <rFont val="Calibri Light"/>
        <family val="2"/>
        <scheme val="major"/>
      </rPr>
      <t xml:space="preserve">Projekttitel - </t>
    </r>
    <r>
      <rPr>
        <sz val="11"/>
        <color theme="1"/>
        <rFont val="Calibri Light"/>
        <family val="2"/>
        <scheme val="major"/>
      </rPr>
      <t xml:space="preserve">Skriv den samme projekttitel som i ansøgningen.
</t>
    </r>
    <r>
      <rPr>
        <b/>
        <sz val="11"/>
        <color theme="1"/>
        <rFont val="Calibri Light"/>
        <family val="2"/>
        <scheme val="major"/>
      </rPr>
      <t>Hovedansøger og/eller Økonomisk partner:</t>
    </r>
    <r>
      <rPr>
        <sz val="11"/>
        <color theme="1"/>
        <rFont val="Calibri Light"/>
        <family val="2"/>
        <scheme val="major"/>
      </rPr>
      <t xml:space="preserve">
• Udfyld </t>
    </r>
    <r>
      <rPr>
        <b/>
        <sz val="11"/>
        <color theme="1"/>
        <rFont val="Calibri Light"/>
        <family val="2"/>
        <scheme val="major"/>
      </rPr>
      <t>hovedansøgerens</t>
    </r>
    <r>
      <rPr>
        <sz val="11"/>
        <color theme="1"/>
        <rFont val="Calibri Light"/>
        <family val="2"/>
        <scheme val="major"/>
      </rPr>
      <t xml:space="preserve"> navn i den første kolonne. (OBS: Skal være en SMV)
• Udfyld </t>
    </r>
    <r>
      <rPr>
        <b/>
        <sz val="11"/>
        <color theme="1"/>
        <rFont val="Calibri Light"/>
        <family val="2"/>
        <scheme val="major"/>
      </rPr>
      <t>navnet</t>
    </r>
    <r>
      <rPr>
        <sz val="11"/>
        <color theme="1"/>
        <rFont val="Calibri Light"/>
        <family val="2"/>
        <scheme val="major"/>
      </rPr>
      <t xml:space="preserve"> på hver økonomisk partner som deltager i projektet.
• Vælg </t>
    </r>
    <r>
      <rPr>
        <b/>
        <sz val="11"/>
        <color theme="1"/>
        <rFont val="Calibri Light"/>
        <family val="2"/>
        <scheme val="major"/>
      </rPr>
      <t>partnertype</t>
    </r>
    <r>
      <rPr>
        <sz val="11"/>
        <color theme="1"/>
        <rFont val="Calibri Light"/>
        <family val="2"/>
        <scheme val="major"/>
      </rPr>
      <t xml:space="preserve"> på alle deltagende økonomiske partnere. (Virksomhed, Vidensinstitution eller GTS)
• Udfyld </t>
    </r>
    <r>
      <rPr>
        <b/>
        <sz val="11"/>
        <color theme="1"/>
        <rFont val="Calibri Light"/>
        <family val="2"/>
        <scheme val="major"/>
      </rPr>
      <t>CVR-nummer</t>
    </r>
    <r>
      <rPr>
        <sz val="11"/>
        <color theme="1"/>
        <rFont val="Calibri Light"/>
        <family val="2"/>
        <scheme val="major"/>
      </rPr>
      <t xml:space="preserve"> på hver økonomisk partner.
</t>
    </r>
    <r>
      <rPr>
        <b/>
        <sz val="11"/>
        <color theme="1"/>
        <rFont val="Calibri Light"/>
        <family val="2"/>
        <scheme val="major"/>
      </rPr>
      <t>Støttesats i procent - Vær opmærksom på:</t>
    </r>
    <r>
      <rPr>
        <sz val="11"/>
        <color theme="1"/>
        <rFont val="Calibri Light"/>
        <family val="2"/>
        <scheme val="major"/>
      </rPr>
      <t xml:space="preserve">
• Virksomheder kan få op til 50 % i støtte.
• Vidensinstitutioner og GTS’er kan få op til 100 % i støtte.
• Støttesatsen kan tilpasses for den enkelte partner. (Maks. de 50%)
• Den samlede støtte til hele budgettet må højst udgøre 50 % af det samlede budget. Kontrol nederst!
</t>
    </r>
    <r>
      <rPr>
        <b/>
        <sz val="11"/>
        <color theme="1"/>
        <rFont val="Calibri Light"/>
        <family val="2"/>
        <scheme val="major"/>
      </rPr>
      <t xml:space="preserve">Aktiviteter i projektet:
</t>
    </r>
    <r>
      <rPr>
        <sz val="11"/>
        <color theme="1"/>
        <rFont val="Calibri Light"/>
        <family val="2"/>
        <scheme val="major"/>
      </rPr>
      <t xml:space="preserve">• Udfyld </t>
    </r>
    <r>
      <rPr>
        <b/>
        <sz val="11"/>
        <color theme="1"/>
        <rFont val="Calibri Light"/>
        <family val="2"/>
        <scheme val="major"/>
      </rPr>
      <t>perioden</t>
    </r>
    <r>
      <rPr>
        <sz val="11"/>
        <color theme="1"/>
        <rFont val="Calibri Light"/>
        <family val="2"/>
        <scheme val="major"/>
      </rPr>
      <t xml:space="preserve"> for arbejdet pr. arbejdspakke
• Udfyld </t>
    </r>
    <r>
      <rPr>
        <b/>
        <sz val="11"/>
        <color theme="1"/>
        <rFont val="Calibri Light"/>
        <family val="2"/>
        <scheme val="major"/>
      </rPr>
      <t>aktivitetsbeskrivelsen</t>
    </r>
    <r>
      <rPr>
        <sz val="11"/>
        <color theme="1"/>
        <rFont val="Calibri Light"/>
        <family val="2"/>
        <scheme val="major"/>
      </rPr>
      <t xml:space="preserve"> i korte træk. (Den lange uddybende beskrivelse skal være i ansøgningen.)
• Udfyld </t>
    </r>
    <r>
      <rPr>
        <b/>
        <sz val="11"/>
        <color theme="1"/>
        <rFont val="Calibri Light"/>
        <family val="2"/>
        <scheme val="major"/>
      </rPr>
      <t>beløb</t>
    </r>
    <r>
      <rPr>
        <sz val="11"/>
        <color theme="1"/>
        <rFont val="Calibri Light"/>
        <family val="2"/>
        <scheme val="major"/>
      </rPr>
      <t xml:space="preserve"> i budgettet baseret på timeforbrug ganget med timesats. Timesatsen kan enten baseres på faktisk løn eller en standardsats, som i 2026 udgør 406 kr. /time. Timesatsen reguleres hvert år.
</t>
    </r>
    <r>
      <rPr>
        <b/>
        <sz val="11"/>
        <color theme="1"/>
        <rFont val="Calibri Light"/>
        <family val="2"/>
        <scheme val="major"/>
      </rPr>
      <t xml:space="preserve">Automatiske beregninger:
</t>
    </r>
    <r>
      <rPr>
        <i/>
        <u/>
        <sz val="11"/>
        <color theme="1"/>
        <rFont val="Calibri Light"/>
        <family val="2"/>
        <scheme val="major"/>
      </rPr>
      <t>Lønbudget</t>
    </r>
    <r>
      <rPr>
        <i/>
        <sz val="11"/>
        <color theme="1"/>
        <rFont val="Calibri Light"/>
        <family val="2"/>
        <scheme val="major"/>
      </rPr>
      <t xml:space="preserve"> -</t>
    </r>
    <r>
      <rPr>
        <sz val="11"/>
        <color theme="1"/>
        <rFont val="Calibri Light"/>
        <family val="2"/>
        <scheme val="major"/>
      </rPr>
      <t xml:space="preserve"> Summeres automatisk ud fra de indtastede beløb i budgettet.
</t>
    </r>
    <r>
      <rPr>
        <i/>
        <u/>
        <sz val="11"/>
        <color theme="1"/>
        <rFont val="Calibri Light"/>
        <family val="2"/>
        <scheme val="major"/>
      </rPr>
      <t>Overhead, 40 %</t>
    </r>
    <r>
      <rPr>
        <i/>
        <sz val="11"/>
        <color theme="1"/>
        <rFont val="Calibri Light"/>
        <family val="2"/>
        <scheme val="major"/>
      </rPr>
      <t xml:space="preserve"> -</t>
    </r>
    <r>
      <rPr>
        <sz val="11"/>
        <color theme="1"/>
        <rFont val="Calibri Light"/>
        <family val="2"/>
        <scheme val="major"/>
      </rPr>
      <t xml:space="preserve"> Beregnes automatisk som 40 % af lønbudgettet, og skal ikke dokumenteres særskilt.
</t>
    </r>
    <r>
      <rPr>
        <i/>
        <u/>
        <sz val="11"/>
        <color theme="1"/>
        <rFont val="Calibri Light"/>
        <family val="2"/>
        <scheme val="major"/>
      </rPr>
      <t>Medfinansiering / egenfinansiering</t>
    </r>
    <r>
      <rPr>
        <i/>
        <sz val="11"/>
        <color theme="1"/>
        <rFont val="Calibri Light"/>
        <family val="2"/>
        <scheme val="major"/>
      </rPr>
      <t xml:space="preserve"> - </t>
    </r>
    <r>
      <rPr>
        <sz val="11"/>
        <color theme="1"/>
        <rFont val="Calibri Light"/>
        <family val="2"/>
        <scheme val="major"/>
      </rPr>
      <t xml:space="preserve">Beløbet viser den del af budgettet, som ikke dækkes af støtten. Medfinansieringen leveres som egne arbejdstimer i projektet.
</t>
    </r>
    <r>
      <rPr>
        <i/>
        <u/>
        <sz val="11"/>
        <color theme="1"/>
        <rFont val="Calibri Light"/>
        <family val="2"/>
        <scheme val="major"/>
      </rPr>
      <t>Antal timer i projektet</t>
    </r>
    <r>
      <rPr>
        <i/>
        <sz val="11"/>
        <color theme="1"/>
        <rFont val="Calibri Light"/>
        <family val="2"/>
        <scheme val="major"/>
      </rPr>
      <t xml:space="preserve"> -</t>
    </r>
    <r>
      <rPr>
        <sz val="11"/>
        <color theme="1"/>
        <rFont val="Calibri Light"/>
        <family val="2"/>
        <scheme val="major"/>
      </rPr>
      <t xml:space="preserve"> Beregnes automatisk ud fra lønbudgettet og timesatsen 406 kr./time (standardsats niveau 2026). GTS-partnere skal dog indtaste deres GTS-timesats i feltet J35.
</t>
    </r>
    <r>
      <rPr>
        <b/>
        <sz val="11"/>
        <color theme="1"/>
        <rFont val="Calibri Light"/>
        <family val="2"/>
        <scheme val="major"/>
      </rPr>
      <t xml:space="preserve">Projektfacilitering – tilkøb og beregning af pris:
</t>
    </r>
    <r>
      <rPr>
        <sz val="11"/>
        <color theme="1"/>
        <rFont val="Calibri Light"/>
        <family val="2"/>
        <scheme val="major"/>
      </rPr>
      <t xml:space="preserve">• Vælg om I er betalende medlem i én af klyngerne i operatørgruppen dvs. enten We Build Denmark, Food &amp; Bio Cluster, Lifestyle &amp; Design Cluster, MADE eller CLEAN
• Der opnås medlemsrabat, hvis alle virksomhederne i værdikæden er betalende medlemmer.
• Prisen for projektfacilitering for ikke-betalende medlemmer beregnes som 10 % af støtten.
• Prisen for projektfacilitering for betalende medlemmer beregnes som 7,5 % af støtten.
</t>
    </r>
    <r>
      <rPr>
        <i/>
        <sz val="11"/>
        <color theme="1"/>
        <rFont val="Calibri Light"/>
        <family val="2"/>
        <scheme val="major"/>
      </rPr>
      <t xml:space="preserve">GTS-timesats - </t>
    </r>
    <r>
      <rPr>
        <sz val="11"/>
        <color theme="1"/>
        <rFont val="Calibri Light"/>
        <family val="2"/>
        <scheme val="major"/>
      </rPr>
      <t xml:space="preserve">Udfyldes kun af GTS-partnere. Indtast den timesats, der anvendes til beregning af antal timer.
</t>
    </r>
    <r>
      <rPr>
        <b/>
        <u/>
        <sz val="11"/>
        <color theme="1"/>
        <rFont val="Calibri Light"/>
        <family val="2"/>
        <scheme val="major"/>
      </rPr>
      <t xml:space="preserve">Opmærksomhedspunkter inden indsendelse:
</t>
    </r>
    <r>
      <rPr>
        <sz val="11"/>
        <color theme="1"/>
        <rFont val="Calibri Light"/>
        <family val="2"/>
        <scheme val="major"/>
      </rPr>
      <t xml:space="preserve">• Den samlede støtte må højst være 50 % af det samlede budget.
• Det totale budget kan maksimalt udgøre 750.000 kr.
• Hvis en vidensinstitution eller GTS får en højere støttesats, skal støttesatsen for en eller flere af de øvrige partnere reduceres. Tilpas støttesatserne, indtil kontrollen viser “Korrekt”.
• Aktivitets- og budgetskemaet skal indsendes i Excel-format.
</t>
    </r>
    <r>
      <rPr>
        <b/>
        <sz val="11"/>
        <color theme="1"/>
        <rFont val="Calibri Light"/>
        <family val="2"/>
        <scheme val="major"/>
      </rPr>
      <t>Skemaet er først klar til indsendelse, når kontrollen viser “Korrekt”.</t>
    </r>
  </si>
  <si>
    <t>Har du spørgsmål eller udfordringer med budgetskemaet, så kontakt os på mail:</t>
  </si>
  <si>
    <t>projekter@foodbiocluster.dk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</si>
</sst>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_ ;_ * \-#,##0_ ;_ * &quot;-&quot;??_ ;_ @_ "/>
    <numFmt numFmtId="165" formatCode="_-* #,##0_-;\-* #,##0_-;_-* &quot;-&quot;??_-;_-@_-"/>
    <numFmt numFmtId="166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i/>
      <u/>
      <sz val="11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b/>
      <u/>
      <sz val="11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ACEC8C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3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4" fontId="6" fillId="2" borderId="11" xfId="2" applyNumberFormat="1" applyFont="1" applyFill="1" applyBorder="1" applyAlignment="1">
      <alignment horizontal="center" vertical="center"/>
    </xf>
    <xf numFmtId="9" fontId="6" fillId="0" borderId="12" xfId="1" applyFont="1" applyBorder="1" applyAlignment="1">
      <alignment vertical="center"/>
    </xf>
    <xf numFmtId="0" fontId="7" fillId="0" borderId="27" xfId="0" applyFont="1" applyBorder="1"/>
    <xf numFmtId="0" fontId="8" fillId="0" borderId="15" xfId="0" applyFont="1" applyBorder="1" applyAlignment="1">
      <alignment horizontal="left" vertical="center" wrapText="1"/>
    </xf>
    <xf numFmtId="9" fontId="5" fillId="0" borderId="1" xfId="1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right"/>
    </xf>
    <xf numFmtId="165" fontId="5" fillId="0" borderId="0" xfId="2" applyNumberFormat="1" applyFont="1" applyBorder="1" applyAlignment="1">
      <alignment horizontal="left" vertical="center" wrapText="1"/>
    </xf>
    <xf numFmtId="165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5" fillId="0" borderId="31" xfId="0" applyFont="1" applyBorder="1"/>
    <xf numFmtId="165" fontId="5" fillId="0" borderId="1" xfId="2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5" fontId="5" fillId="0" borderId="1" xfId="2" applyNumberFormat="1" applyFont="1" applyBorder="1" applyAlignment="1">
      <alignment horizontal="right" vertical="center" wrapText="1"/>
    </xf>
    <xf numFmtId="165" fontId="3" fillId="0" borderId="1" xfId="2" applyNumberFormat="1" applyFont="1" applyBorder="1" applyAlignment="1">
      <alignment horizontal="right" vertical="center" wrapText="1"/>
    </xf>
    <xf numFmtId="165" fontId="5" fillId="0" borderId="26" xfId="2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5" fillId="0" borderId="16" xfId="2" applyNumberFormat="1" applyFont="1" applyBorder="1" applyAlignment="1">
      <alignment horizontal="right" vertical="center"/>
    </xf>
    <xf numFmtId="165" fontId="5" fillId="0" borderId="18" xfId="2" applyNumberFormat="1" applyFont="1" applyBorder="1" applyAlignment="1">
      <alignment horizontal="right" vertical="center"/>
    </xf>
    <xf numFmtId="165" fontId="5" fillId="0" borderId="29" xfId="2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/>
    </xf>
    <xf numFmtId="165" fontId="5" fillId="0" borderId="37" xfId="2" applyNumberFormat="1" applyFont="1" applyBorder="1" applyAlignment="1">
      <alignment horizontal="center" vertical="center"/>
    </xf>
    <xf numFmtId="165" fontId="5" fillId="0" borderId="37" xfId="2" applyNumberFormat="1" applyFont="1" applyFill="1" applyBorder="1" applyAlignment="1">
      <alignment horizontal="center" vertical="center"/>
    </xf>
    <xf numFmtId="165" fontId="5" fillId="0" borderId="38" xfId="2" applyNumberFormat="1" applyFont="1" applyBorder="1" applyAlignment="1">
      <alignment horizontal="center" vertical="center"/>
    </xf>
    <xf numFmtId="0" fontId="6" fillId="4" borderId="35" xfId="0" applyFont="1" applyFill="1" applyBorder="1" applyAlignment="1">
      <alignment horizontal="left" vertical="center"/>
    </xf>
    <xf numFmtId="0" fontId="6" fillId="4" borderId="36" xfId="0" applyFont="1" applyFill="1" applyBorder="1" applyAlignment="1">
      <alignment horizontal="left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6" fillId="5" borderId="19" xfId="0" applyFont="1" applyFill="1" applyBorder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6" fillId="5" borderId="21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9" fontId="6" fillId="5" borderId="1" xfId="1" applyFont="1" applyFill="1" applyBorder="1" applyAlignment="1">
      <alignment horizontal="center" vertical="center"/>
    </xf>
    <xf numFmtId="9" fontId="6" fillId="5" borderId="32" xfId="1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165" fontId="6" fillId="5" borderId="1" xfId="2" applyNumberFormat="1" applyFont="1" applyFill="1" applyBorder="1" applyAlignment="1">
      <alignment horizontal="right" vertical="center"/>
    </xf>
    <xf numFmtId="165" fontId="6" fillId="5" borderId="2" xfId="2" applyNumberFormat="1" applyFont="1" applyFill="1" applyBorder="1" applyAlignment="1">
      <alignment horizontal="right" vertical="center"/>
    </xf>
    <xf numFmtId="165" fontId="6" fillId="5" borderId="39" xfId="2" applyNumberFormat="1" applyFont="1" applyFill="1" applyBorder="1" applyAlignment="1">
      <alignment horizontal="right" vertical="center"/>
    </xf>
    <xf numFmtId="165" fontId="5" fillId="5" borderId="7" xfId="2" applyNumberFormat="1" applyFont="1" applyFill="1" applyBorder="1" applyAlignment="1">
      <alignment horizontal="right" vertical="center"/>
    </xf>
    <xf numFmtId="0" fontId="6" fillId="5" borderId="35" xfId="0" applyFont="1" applyFill="1" applyBorder="1" applyAlignment="1">
      <alignment horizontal="left" vertical="center"/>
    </xf>
    <xf numFmtId="0" fontId="6" fillId="5" borderId="36" xfId="0" applyFont="1" applyFill="1" applyBorder="1" applyAlignment="1">
      <alignment horizontal="left" vertical="center"/>
    </xf>
    <xf numFmtId="165" fontId="6" fillId="5" borderId="28" xfId="2" applyNumberFormat="1" applyFont="1" applyFill="1" applyBorder="1" applyAlignment="1">
      <alignment horizontal="right" vertical="center"/>
    </xf>
    <xf numFmtId="165" fontId="6" fillId="5" borderId="30" xfId="2" applyNumberFormat="1" applyFont="1" applyFill="1" applyBorder="1" applyAlignment="1">
      <alignment horizontal="right" vertical="center"/>
    </xf>
    <xf numFmtId="0" fontId="6" fillId="5" borderId="0" xfId="0" applyFont="1" applyFill="1" applyAlignment="1">
      <alignment vertical="center"/>
    </xf>
    <xf numFmtId="0" fontId="3" fillId="0" borderId="15" xfId="0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165" fontId="5" fillId="0" borderId="1" xfId="2" applyNumberFormat="1" applyFont="1" applyBorder="1" applyAlignment="1" applyProtection="1">
      <alignment horizontal="right" vertical="center"/>
      <protection locked="0"/>
    </xf>
    <xf numFmtId="165" fontId="5" fillId="0" borderId="1" xfId="0" applyNumberFormat="1" applyFont="1" applyBorder="1" applyAlignment="1" applyProtection="1">
      <alignment horizontal="right" vertical="center"/>
      <protection locked="0"/>
    </xf>
    <xf numFmtId="165" fontId="5" fillId="0" borderId="0" xfId="0" applyNumberFormat="1" applyFont="1" applyAlignment="1" applyProtection="1">
      <alignment horizontal="right" vertical="center"/>
      <protection locked="0"/>
    </xf>
    <xf numFmtId="165" fontId="5" fillId="0" borderId="1" xfId="2" applyNumberFormat="1" applyFont="1" applyBorder="1" applyAlignment="1" applyProtection="1">
      <alignment horizontal="right" vertical="center" wrapText="1"/>
      <protection locked="0"/>
    </xf>
    <xf numFmtId="165" fontId="3" fillId="0" borderId="1" xfId="2" applyNumberFormat="1" applyFont="1" applyBorder="1" applyAlignment="1" applyProtection="1">
      <alignment horizontal="right" vertical="center" wrapText="1"/>
      <protection locked="0"/>
    </xf>
    <xf numFmtId="0" fontId="5" fillId="0" borderId="31" xfId="0" applyFont="1" applyBorder="1" applyProtection="1"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9" fontId="5" fillId="0" borderId="1" xfId="1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6" fillId="0" borderId="0" xfId="0" applyFont="1"/>
    <xf numFmtId="0" fontId="5" fillId="0" borderId="0" xfId="0" applyFont="1" applyAlignment="1">
      <alignment horizontal="center"/>
    </xf>
    <xf numFmtId="0" fontId="6" fillId="4" borderId="40" xfId="0" applyFont="1" applyFill="1" applyBorder="1" applyAlignment="1">
      <alignment horizontal="left" vertical="center"/>
    </xf>
    <xf numFmtId="165" fontId="5" fillId="4" borderId="37" xfId="2" applyNumberFormat="1" applyFont="1" applyFill="1" applyBorder="1" applyAlignment="1">
      <alignment horizontal="center" vertical="center"/>
    </xf>
    <xf numFmtId="165" fontId="5" fillId="4" borderId="38" xfId="2" applyNumberFormat="1" applyFont="1" applyFill="1" applyBorder="1" applyAlignment="1">
      <alignment horizontal="center" vertical="center"/>
    </xf>
    <xf numFmtId="165" fontId="5" fillId="0" borderId="37" xfId="2" applyNumberFormat="1" applyFont="1" applyBorder="1" applyAlignment="1" applyProtection="1">
      <alignment horizontal="center" vertical="center"/>
      <protection locked="0"/>
    </xf>
    <xf numFmtId="165" fontId="5" fillId="0" borderId="37" xfId="2" applyNumberFormat="1" applyFont="1" applyBorder="1" applyAlignment="1">
      <alignment horizontal="right" vertical="center"/>
    </xf>
    <xf numFmtId="3" fontId="5" fillId="0" borderId="37" xfId="2" applyNumberFormat="1" applyFont="1" applyBorder="1" applyAlignment="1">
      <alignment horizontal="right" vertical="center"/>
    </xf>
    <xf numFmtId="166" fontId="5" fillId="0" borderId="0" xfId="0" applyNumberFormat="1" applyFont="1" applyAlignment="1">
      <alignment horizontal="center"/>
    </xf>
    <xf numFmtId="165" fontId="5" fillId="4" borderId="37" xfId="2" applyNumberFormat="1" applyFont="1" applyFill="1" applyBorder="1" applyAlignment="1" applyProtection="1">
      <alignment horizontal="center" vertical="center"/>
    </xf>
    <xf numFmtId="0" fontId="16" fillId="0" borderId="0" xfId="0" applyFont="1" applyAlignment="1">
      <alignment horizontal="left"/>
    </xf>
    <xf numFmtId="0" fontId="17" fillId="0" borderId="0" xfId="3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6" fillId="5" borderId="24" xfId="0" applyFont="1" applyFill="1" applyBorder="1" applyAlignment="1">
      <alignment horizontal="left" vertical="center" wrapText="1"/>
    </xf>
    <xf numFmtId="0" fontId="6" fillId="5" borderId="25" xfId="0" applyFont="1" applyFill="1" applyBorder="1" applyAlignment="1">
      <alignment horizontal="left" vertical="center" wrapText="1"/>
    </xf>
    <xf numFmtId="0" fontId="6" fillId="5" borderId="33" xfId="0" applyFont="1" applyFill="1" applyBorder="1" applyAlignment="1">
      <alignment horizontal="left" vertical="center" wrapText="1"/>
    </xf>
    <xf numFmtId="0" fontId="6" fillId="5" borderId="34" xfId="0" applyFont="1" applyFill="1" applyBorder="1" applyAlignment="1">
      <alignment horizontal="left" vertical="center" wrapText="1"/>
    </xf>
    <xf numFmtId="0" fontId="5" fillId="0" borderId="13" xfId="0" applyFont="1" applyBorder="1" applyAlignment="1" applyProtection="1">
      <alignment horizontal="left" vertical="center"/>
      <protection locked="0"/>
    </xf>
    <xf numFmtId="0" fontId="6" fillId="5" borderId="1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6" fillId="5" borderId="2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3" borderId="33" xfId="0" applyFont="1" applyFill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</cellXfs>
  <cellStyles count="4">
    <cellStyle name="Komma" xfId="2" builtinId="3"/>
    <cellStyle name="Link" xfId="3" builtinId="8"/>
    <cellStyle name="Normal" xfId="0" builtinId="0"/>
    <cellStyle name="Procent" xfId="1" builtinId="5"/>
  </cellStyles>
  <dxfs count="4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ACEC8C"/>
      <color rgb="FF75E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105832</xdr:colOff>
      <xdr:row>36</xdr:row>
      <xdr:rowOff>148165</xdr:rowOff>
    </xdr:from>
    <xdr:to>
      <xdr:col>8</xdr:col>
      <xdr:colOff>688762</xdr:colOff>
      <xdr:row>42</xdr:row>
      <xdr:rowOff>21166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FA4CD6F0-EB21-4670-904B-E1846D7EF9EF}"/>
            </a:ext>
            <a:ext uri="{147F2762-F138-4A5C-976F-8EAC2B608ADB}">
              <a16:predDERef xmlns:a16="http://schemas.microsoft.com/office/drawing/2014/main" pred="{7A71C44A-C7A3-429B-9FE7-5920FEF5E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32" y="7873998"/>
          <a:ext cx="10626513" cy="11006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270313</xdr:colOff>
      <xdr:row>18</xdr:row>
      <xdr:rowOff>120157</xdr:rowOff>
    </xdr:from>
    <xdr:to>
      <xdr:col>11</xdr:col>
      <xdr:colOff>6096000</xdr:colOff>
      <xdr:row>24</xdr:row>
      <xdr:rowOff>3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9AE7D00F-92CB-44B2-B219-66398A21E0B5}"/>
            </a:ext>
          </a:extLst>
        </xdr:cNvPr>
        <xdr:cNvSpPr/>
      </xdr:nvSpPr>
      <xdr:spPr>
        <a:xfrm>
          <a:off x="12546980" y="4342907"/>
          <a:ext cx="6153770" cy="991096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3</xdr:col>
      <xdr:colOff>2935941</xdr:colOff>
      <xdr:row>21</xdr:row>
      <xdr:rowOff>75955</xdr:rowOff>
    </xdr:from>
    <xdr:to>
      <xdr:col>10</xdr:col>
      <xdr:colOff>270313</xdr:colOff>
      <xdr:row>24</xdr:row>
      <xdr:rowOff>107950</xdr:rowOff>
    </xdr:to>
    <xdr:cxnSp macro="">
      <xdr:nvCxnSpPr>
        <xdr:cNvPr id="6" name="Lige pilforbindelse 5">
          <a:extLst>
            <a:ext uri="{FF2B5EF4-FFF2-40B4-BE49-F238E27FC236}">
              <a16:creationId xmlns:a16="http://schemas.microsoft.com/office/drawing/2014/main" id="{F71849A0-D8CD-4A60-B79B-1421882EBFC9}"/>
            </a:ext>
          </a:extLst>
        </xdr:cNvPr>
        <xdr:cNvCxnSpPr>
          <a:stCxn id="5" idx="1"/>
          <a:endCxn id="7" idx="3"/>
        </xdr:cNvCxnSpPr>
      </xdr:nvCxnSpPr>
      <xdr:spPr>
        <a:xfrm flipH="1">
          <a:off x="5232524" y="4838455"/>
          <a:ext cx="7314456" cy="603495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184151</xdr:colOff>
      <xdr:row>21</xdr:row>
      <xdr:rowOff>141817</xdr:rowOff>
    </xdr:from>
    <xdr:to>
      <xdr:col>3</xdr:col>
      <xdr:colOff>2935941</xdr:colOff>
      <xdr:row>27</xdr:row>
      <xdr:rowOff>42333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016ED94E-D59B-4DDE-93F0-F11EC2ACEB3E}"/>
            </a:ext>
          </a:extLst>
        </xdr:cNvPr>
        <xdr:cNvSpPr/>
      </xdr:nvSpPr>
      <xdr:spPr>
        <a:xfrm>
          <a:off x="184151" y="4971552"/>
          <a:ext cx="5048996" cy="1077134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270313</xdr:colOff>
      <xdr:row>12</xdr:row>
      <xdr:rowOff>36610</xdr:rowOff>
    </xdr:from>
    <xdr:to>
      <xdr:col>11</xdr:col>
      <xdr:colOff>6096000</xdr:colOff>
      <xdr:row>17</xdr:row>
      <xdr:rowOff>169335</xdr:rowOff>
    </xdr:to>
    <xdr:sp macro="" textlink="">
      <xdr:nvSpPr>
        <xdr:cNvPr id="8" name="Rektangel 7">
          <a:extLst>
            <a:ext uri="{FF2B5EF4-FFF2-40B4-BE49-F238E27FC236}">
              <a16:creationId xmlns:a16="http://schemas.microsoft.com/office/drawing/2014/main" id="{F19A19F4-05D8-4FEE-A047-899074F961F3}"/>
            </a:ext>
          </a:extLst>
        </xdr:cNvPr>
        <xdr:cNvSpPr/>
      </xdr:nvSpPr>
      <xdr:spPr>
        <a:xfrm>
          <a:off x="12546980" y="3158693"/>
          <a:ext cx="6153770" cy="1053475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3</xdr:col>
      <xdr:colOff>2995085</xdr:colOff>
      <xdr:row>11</xdr:row>
      <xdr:rowOff>116416</xdr:rowOff>
    </xdr:from>
    <xdr:to>
      <xdr:col>10</xdr:col>
      <xdr:colOff>270313</xdr:colOff>
      <xdr:row>15</xdr:row>
      <xdr:rowOff>2431</xdr:rowOff>
    </xdr:to>
    <xdr:cxnSp macro="">
      <xdr:nvCxnSpPr>
        <xdr:cNvPr id="9" name="Lige pilforbindelse 8">
          <a:extLst>
            <a:ext uri="{FF2B5EF4-FFF2-40B4-BE49-F238E27FC236}">
              <a16:creationId xmlns:a16="http://schemas.microsoft.com/office/drawing/2014/main" id="{9FAA3187-15A7-4A50-A9AF-29700E6C01AF}"/>
            </a:ext>
          </a:extLst>
        </xdr:cNvPr>
        <xdr:cNvCxnSpPr>
          <a:stCxn id="8" idx="1"/>
          <a:endCxn id="10" idx="3"/>
        </xdr:cNvCxnSpPr>
      </xdr:nvCxnSpPr>
      <xdr:spPr>
        <a:xfrm flipH="1" flipV="1">
          <a:off x="5291668" y="3058583"/>
          <a:ext cx="7255312" cy="626848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198968</xdr:colOff>
      <xdr:row>10</xdr:row>
      <xdr:rowOff>52915</xdr:rowOff>
    </xdr:from>
    <xdr:to>
      <xdr:col>3</xdr:col>
      <xdr:colOff>2995085</xdr:colOff>
      <xdr:row>15</xdr:row>
      <xdr:rowOff>63500</xdr:rowOff>
    </xdr:to>
    <xdr:sp macro="" textlink="">
      <xdr:nvSpPr>
        <xdr:cNvPr id="10" name="Rektangel 9">
          <a:extLst>
            <a:ext uri="{FF2B5EF4-FFF2-40B4-BE49-F238E27FC236}">
              <a16:creationId xmlns:a16="http://schemas.microsoft.com/office/drawing/2014/main" id="{507EFBE8-651E-4C61-A393-761F2FC1976B}"/>
            </a:ext>
          </a:extLst>
        </xdr:cNvPr>
        <xdr:cNvSpPr/>
      </xdr:nvSpPr>
      <xdr:spPr>
        <a:xfrm>
          <a:off x="198968" y="2434165"/>
          <a:ext cx="5091642" cy="1382185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270313</xdr:colOff>
      <xdr:row>8</xdr:row>
      <xdr:rowOff>89649</xdr:rowOff>
    </xdr:from>
    <xdr:to>
      <xdr:col>11</xdr:col>
      <xdr:colOff>6096000</xdr:colOff>
      <xdr:row>11</xdr:row>
      <xdr:rowOff>79066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854009FD-2008-4FB2-A40C-D89BFFC56606}"/>
            </a:ext>
          </a:extLst>
        </xdr:cNvPr>
        <xdr:cNvSpPr/>
      </xdr:nvSpPr>
      <xdr:spPr>
        <a:xfrm>
          <a:off x="12546980" y="2026399"/>
          <a:ext cx="6153770" cy="994834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9</xdr:col>
      <xdr:colOff>21165</xdr:colOff>
      <xdr:row>9</xdr:row>
      <xdr:rowOff>116417</xdr:rowOff>
    </xdr:from>
    <xdr:to>
      <xdr:col>10</xdr:col>
      <xdr:colOff>270313</xdr:colOff>
      <xdr:row>10</xdr:row>
      <xdr:rowOff>206066</xdr:rowOff>
    </xdr:to>
    <xdr:cxnSp macro="">
      <xdr:nvCxnSpPr>
        <xdr:cNvPr id="12" name="Lige pilforbindelse 11">
          <a:extLst>
            <a:ext uri="{FF2B5EF4-FFF2-40B4-BE49-F238E27FC236}">
              <a16:creationId xmlns:a16="http://schemas.microsoft.com/office/drawing/2014/main" id="{ACE39B26-9221-4C26-9314-9014AE66777A}"/>
            </a:ext>
          </a:extLst>
        </xdr:cNvPr>
        <xdr:cNvCxnSpPr>
          <a:stCxn id="11" idx="1"/>
          <a:endCxn id="13" idx="3"/>
        </xdr:cNvCxnSpPr>
      </xdr:nvCxnSpPr>
      <xdr:spPr>
        <a:xfrm flipH="1" flipV="1">
          <a:off x="11250082" y="2243667"/>
          <a:ext cx="1296898" cy="280149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1346200</xdr:colOff>
      <xdr:row>8</xdr:row>
      <xdr:rowOff>179917</xdr:rowOff>
    </xdr:from>
    <xdr:to>
      <xdr:col>9</xdr:col>
      <xdr:colOff>21165</xdr:colOff>
      <xdr:row>10</xdr:row>
      <xdr:rowOff>52917</xdr:rowOff>
    </xdr:to>
    <xdr:sp macro="" textlink="">
      <xdr:nvSpPr>
        <xdr:cNvPr id="13" name="Rektangel 12">
          <a:extLst>
            <a:ext uri="{FF2B5EF4-FFF2-40B4-BE49-F238E27FC236}">
              <a16:creationId xmlns:a16="http://schemas.microsoft.com/office/drawing/2014/main" id="{0555EBEA-66C8-43B4-BC1B-E5EF0C5728CB}"/>
            </a:ext>
          </a:extLst>
        </xdr:cNvPr>
        <xdr:cNvSpPr/>
      </xdr:nvSpPr>
      <xdr:spPr>
        <a:xfrm>
          <a:off x="2260600" y="2180167"/>
          <a:ext cx="8961965" cy="254000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270313</xdr:colOff>
      <xdr:row>3</xdr:row>
      <xdr:rowOff>112310</xdr:rowOff>
    </xdr:from>
    <xdr:to>
      <xdr:col>11</xdr:col>
      <xdr:colOff>6096000</xdr:colOff>
      <xdr:row>7</xdr:row>
      <xdr:rowOff>145678</xdr:rowOff>
    </xdr:to>
    <xdr:sp macro="" textlink="">
      <xdr:nvSpPr>
        <xdr:cNvPr id="14" name="Rektangel 13">
          <a:extLst>
            <a:ext uri="{FF2B5EF4-FFF2-40B4-BE49-F238E27FC236}">
              <a16:creationId xmlns:a16="http://schemas.microsoft.com/office/drawing/2014/main" id="{88ABCD8E-0E7E-40A4-A7D5-B2737029A633}"/>
            </a:ext>
          </a:extLst>
        </xdr:cNvPr>
        <xdr:cNvSpPr/>
      </xdr:nvSpPr>
      <xdr:spPr>
        <a:xfrm>
          <a:off x="12546980" y="884893"/>
          <a:ext cx="6153770" cy="1007035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9</xdr:col>
      <xdr:colOff>21166</xdr:colOff>
      <xdr:row>5</xdr:row>
      <xdr:rowOff>234828</xdr:rowOff>
    </xdr:from>
    <xdr:to>
      <xdr:col>10</xdr:col>
      <xdr:colOff>270313</xdr:colOff>
      <xdr:row>6</xdr:row>
      <xdr:rowOff>78316</xdr:rowOff>
    </xdr:to>
    <xdr:cxnSp macro="">
      <xdr:nvCxnSpPr>
        <xdr:cNvPr id="15" name="Lige pilforbindelse 14">
          <a:extLst>
            <a:ext uri="{FF2B5EF4-FFF2-40B4-BE49-F238E27FC236}">
              <a16:creationId xmlns:a16="http://schemas.microsoft.com/office/drawing/2014/main" id="{03D024B2-2E82-4C34-BFD1-47980D276F93}"/>
            </a:ext>
          </a:extLst>
        </xdr:cNvPr>
        <xdr:cNvCxnSpPr>
          <a:stCxn id="14" idx="1"/>
          <a:endCxn id="16" idx="3"/>
        </xdr:cNvCxnSpPr>
      </xdr:nvCxnSpPr>
      <xdr:spPr>
        <a:xfrm flipH="1">
          <a:off x="11250083" y="1388411"/>
          <a:ext cx="1296897" cy="245655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1339850</xdr:colOff>
      <xdr:row>5</xdr:row>
      <xdr:rowOff>10584</xdr:rowOff>
    </xdr:from>
    <xdr:to>
      <xdr:col>9</xdr:col>
      <xdr:colOff>21166</xdr:colOff>
      <xdr:row>8</xdr:row>
      <xdr:rowOff>167215</xdr:rowOff>
    </xdr:to>
    <xdr:sp macro="" textlink="">
      <xdr:nvSpPr>
        <xdr:cNvPr id="16" name="Rektangel 15">
          <a:extLst>
            <a:ext uri="{FF2B5EF4-FFF2-40B4-BE49-F238E27FC236}">
              <a16:creationId xmlns:a16="http://schemas.microsoft.com/office/drawing/2014/main" id="{680EA52F-0978-45CA-AB33-C6C92D23F512}"/>
            </a:ext>
          </a:extLst>
        </xdr:cNvPr>
        <xdr:cNvSpPr/>
      </xdr:nvSpPr>
      <xdr:spPr>
        <a:xfrm>
          <a:off x="2254250" y="1229784"/>
          <a:ext cx="8968316" cy="937681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270504</xdr:colOff>
      <xdr:row>33</xdr:row>
      <xdr:rowOff>163119</xdr:rowOff>
    </xdr:from>
    <xdr:to>
      <xdr:col>11</xdr:col>
      <xdr:colOff>6095813</xdr:colOff>
      <xdr:row>35</xdr:row>
      <xdr:rowOff>62266</xdr:rowOff>
    </xdr:to>
    <xdr:sp macro="" textlink="">
      <xdr:nvSpPr>
        <xdr:cNvPr id="17" name="Rektangel 16">
          <a:extLst>
            <a:ext uri="{FF2B5EF4-FFF2-40B4-BE49-F238E27FC236}">
              <a16:creationId xmlns:a16="http://schemas.microsoft.com/office/drawing/2014/main" id="{3EC392FD-5F52-4318-B46E-CED606467223}"/>
            </a:ext>
          </a:extLst>
        </xdr:cNvPr>
        <xdr:cNvSpPr/>
      </xdr:nvSpPr>
      <xdr:spPr>
        <a:xfrm>
          <a:off x="12547171" y="7296286"/>
          <a:ext cx="6153392" cy="290730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5</xdr:col>
      <xdr:colOff>291353</xdr:colOff>
      <xdr:row>33</xdr:row>
      <xdr:rowOff>127000</xdr:rowOff>
    </xdr:from>
    <xdr:to>
      <xdr:col>10</xdr:col>
      <xdr:colOff>63500</xdr:colOff>
      <xdr:row>35</xdr:row>
      <xdr:rowOff>67233</xdr:rowOff>
    </xdr:to>
    <xdr:sp macro="" textlink="">
      <xdr:nvSpPr>
        <xdr:cNvPr id="18" name="Rektangel 17">
          <a:extLst>
            <a:ext uri="{FF2B5EF4-FFF2-40B4-BE49-F238E27FC236}">
              <a16:creationId xmlns:a16="http://schemas.microsoft.com/office/drawing/2014/main" id="{89A03A36-B45D-4B19-AE21-1B8281C4EDDC}"/>
            </a:ext>
          </a:extLst>
        </xdr:cNvPr>
        <xdr:cNvSpPr/>
      </xdr:nvSpPr>
      <xdr:spPr>
        <a:xfrm>
          <a:off x="6778936" y="6932083"/>
          <a:ext cx="5561231" cy="321233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63500</xdr:colOff>
      <xdr:row>34</xdr:row>
      <xdr:rowOff>91825</xdr:rowOff>
    </xdr:from>
    <xdr:to>
      <xdr:col>10</xdr:col>
      <xdr:colOff>270504</xdr:colOff>
      <xdr:row>34</xdr:row>
      <xdr:rowOff>107401</xdr:rowOff>
    </xdr:to>
    <xdr:cxnSp macro="">
      <xdr:nvCxnSpPr>
        <xdr:cNvPr id="19" name="Lige pilforbindelse 18">
          <a:extLst>
            <a:ext uri="{FF2B5EF4-FFF2-40B4-BE49-F238E27FC236}">
              <a16:creationId xmlns:a16="http://schemas.microsoft.com/office/drawing/2014/main" id="{2796D93C-E855-401C-8CF9-67BF0842D66A}"/>
            </a:ext>
          </a:extLst>
        </xdr:cNvPr>
        <xdr:cNvCxnSpPr>
          <a:stCxn id="17" idx="1"/>
          <a:endCxn id="18" idx="3"/>
        </xdr:cNvCxnSpPr>
      </xdr:nvCxnSpPr>
      <xdr:spPr>
        <a:xfrm flipH="1" flipV="1">
          <a:off x="12340167" y="7426075"/>
          <a:ext cx="207004" cy="15576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1075764</xdr:colOff>
      <xdr:row>35</xdr:row>
      <xdr:rowOff>134469</xdr:rowOff>
    </xdr:from>
    <xdr:to>
      <xdr:col>10</xdr:col>
      <xdr:colOff>62877</xdr:colOff>
      <xdr:row>38</xdr:row>
      <xdr:rowOff>33617</xdr:rowOff>
    </xdr:to>
    <xdr:sp macro="" textlink="">
      <xdr:nvSpPr>
        <xdr:cNvPr id="20" name="Rektangel 19">
          <a:extLst>
            <a:ext uri="{FF2B5EF4-FFF2-40B4-BE49-F238E27FC236}">
              <a16:creationId xmlns:a16="http://schemas.microsoft.com/office/drawing/2014/main" id="{CDA58F1C-F5C3-45BA-8B6D-86A6DC717AFB}"/>
            </a:ext>
          </a:extLst>
        </xdr:cNvPr>
        <xdr:cNvSpPr/>
      </xdr:nvSpPr>
      <xdr:spPr>
        <a:xfrm>
          <a:off x="8729382" y="6925234"/>
          <a:ext cx="3570319" cy="739589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270313</xdr:colOff>
      <xdr:row>41</xdr:row>
      <xdr:rowOff>78941</xdr:rowOff>
    </xdr:from>
    <xdr:to>
      <xdr:col>11</xdr:col>
      <xdr:colOff>6096000</xdr:colOff>
      <xdr:row>42</xdr:row>
      <xdr:rowOff>105834</xdr:rowOff>
    </xdr:to>
    <xdr:sp macro="" textlink="">
      <xdr:nvSpPr>
        <xdr:cNvPr id="21" name="Rektangel 20">
          <a:extLst>
            <a:ext uri="{FF2B5EF4-FFF2-40B4-BE49-F238E27FC236}">
              <a16:creationId xmlns:a16="http://schemas.microsoft.com/office/drawing/2014/main" id="{A35BA44D-F8A0-4850-8F29-2332438F772B}"/>
            </a:ext>
          </a:extLst>
        </xdr:cNvPr>
        <xdr:cNvSpPr/>
      </xdr:nvSpPr>
      <xdr:spPr>
        <a:xfrm>
          <a:off x="12546980" y="8841941"/>
          <a:ext cx="6153770" cy="217393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62877</xdr:colOff>
      <xdr:row>37</xdr:row>
      <xdr:rowOff>15251</xdr:rowOff>
    </xdr:from>
    <xdr:to>
      <xdr:col>10</xdr:col>
      <xdr:colOff>270313</xdr:colOff>
      <xdr:row>41</xdr:row>
      <xdr:rowOff>187638</xdr:rowOff>
    </xdr:to>
    <xdr:cxnSp macro="">
      <xdr:nvCxnSpPr>
        <xdr:cNvPr id="22" name="Lige pilforbindelse 21">
          <a:extLst>
            <a:ext uri="{FF2B5EF4-FFF2-40B4-BE49-F238E27FC236}">
              <a16:creationId xmlns:a16="http://schemas.microsoft.com/office/drawing/2014/main" id="{1C040DDE-0E68-4D1E-A94B-13A5E60B27EA}"/>
            </a:ext>
          </a:extLst>
        </xdr:cNvPr>
        <xdr:cNvCxnSpPr>
          <a:stCxn id="21" idx="1"/>
          <a:endCxn id="20" idx="3"/>
        </xdr:cNvCxnSpPr>
      </xdr:nvCxnSpPr>
      <xdr:spPr>
        <a:xfrm flipH="1" flipV="1">
          <a:off x="12339544" y="7942168"/>
          <a:ext cx="207436" cy="1008470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270313</xdr:colOff>
      <xdr:row>2</xdr:row>
      <xdr:rowOff>11209</xdr:rowOff>
    </xdr:from>
    <xdr:to>
      <xdr:col>11</xdr:col>
      <xdr:colOff>6096000</xdr:colOff>
      <xdr:row>2</xdr:row>
      <xdr:rowOff>198596</xdr:rowOff>
    </xdr:to>
    <xdr:sp macro="" textlink="">
      <xdr:nvSpPr>
        <xdr:cNvPr id="23" name="Rektangel 22">
          <a:extLst>
            <a:ext uri="{FF2B5EF4-FFF2-40B4-BE49-F238E27FC236}">
              <a16:creationId xmlns:a16="http://schemas.microsoft.com/office/drawing/2014/main" id="{3731E39F-0972-40D9-9DAE-6ABFFCCF72B9}"/>
            </a:ext>
          </a:extLst>
        </xdr:cNvPr>
        <xdr:cNvSpPr/>
      </xdr:nvSpPr>
      <xdr:spPr>
        <a:xfrm>
          <a:off x="12546980" y="540376"/>
          <a:ext cx="6153770" cy="187387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5</xdr:col>
      <xdr:colOff>0</xdr:colOff>
      <xdr:row>2</xdr:row>
      <xdr:rowOff>104903</xdr:rowOff>
    </xdr:from>
    <xdr:to>
      <xdr:col>10</xdr:col>
      <xdr:colOff>270313</xdr:colOff>
      <xdr:row>3</xdr:row>
      <xdr:rowOff>94567</xdr:rowOff>
    </xdr:to>
    <xdr:cxnSp macro="">
      <xdr:nvCxnSpPr>
        <xdr:cNvPr id="24" name="Lige pilforbindelse 23">
          <a:extLst>
            <a:ext uri="{FF2B5EF4-FFF2-40B4-BE49-F238E27FC236}">
              <a16:creationId xmlns:a16="http://schemas.microsoft.com/office/drawing/2014/main" id="{54FF7CBC-7145-4204-82E0-49D407687736}"/>
            </a:ext>
          </a:extLst>
        </xdr:cNvPr>
        <xdr:cNvCxnSpPr>
          <a:cxnSpLocks/>
          <a:stCxn id="23" idx="1"/>
          <a:endCxn id="25" idx="3"/>
        </xdr:cNvCxnSpPr>
      </xdr:nvCxnSpPr>
      <xdr:spPr>
        <a:xfrm flipH="1">
          <a:off x="6487583" y="634070"/>
          <a:ext cx="6059397" cy="233080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167219</xdr:colOff>
      <xdr:row>2</xdr:row>
      <xdr:rowOff>197225</xdr:rowOff>
    </xdr:from>
    <xdr:to>
      <xdr:col>5</xdr:col>
      <xdr:colOff>0</xdr:colOff>
      <xdr:row>4</xdr:row>
      <xdr:rowOff>44824</xdr:rowOff>
    </xdr:to>
    <xdr:sp macro="" textlink="">
      <xdr:nvSpPr>
        <xdr:cNvPr id="25" name="Rektangel 24">
          <a:extLst>
            <a:ext uri="{FF2B5EF4-FFF2-40B4-BE49-F238E27FC236}">
              <a16:creationId xmlns:a16="http://schemas.microsoft.com/office/drawing/2014/main" id="{060AFF56-8D97-4AFF-AB9D-F80B677B7FDD}"/>
            </a:ext>
          </a:extLst>
        </xdr:cNvPr>
        <xdr:cNvSpPr/>
      </xdr:nvSpPr>
      <xdr:spPr>
        <a:xfrm>
          <a:off x="167219" y="726392"/>
          <a:ext cx="6320364" cy="281515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270504</xdr:colOff>
      <xdr:row>24</xdr:row>
      <xdr:rowOff>140582</xdr:rowOff>
    </xdr:from>
    <xdr:to>
      <xdr:col>11</xdr:col>
      <xdr:colOff>6095813</xdr:colOff>
      <xdr:row>26</xdr:row>
      <xdr:rowOff>167468</xdr:rowOff>
    </xdr:to>
    <xdr:sp macro="" textlink="">
      <xdr:nvSpPr>
        <xdr:cNvPr id="29" name="Rektangel 28">
          <a:extLst>
            <a:ext uri="{FF2B5EF4-FFF2-40B4-BE49-F238E27FC236}">
              <a16:creationId xmlns:a16="http://schemas.microsoft.com/office/drawing/2014/main" id="{E01C8881-C71A-4CA5-95AE-38CEE79E2CE7}"/>
            </a:ext>
          </a:extLst>
        </xdr:cNvPr>
        <xdr:cNvSpPr/>
      </xdr:nvSpPr>
      <xdr:spPr>
        <a:xfrm>
          <a:off x="12547171" y="5474582"/>
          <a:ext cx="6153392" cy="429053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0</xdr:col>
      <xdr:colOff>190500</xdr:colOff>
      <xdr:row>27</xdr:row>
      <xdr:rowOff>134470</xdr:rowOff>
    </xdr:from>
    <xdr:to>
      <xdr:col>10</xdr:col>
      <xdr:colOff>78441</xdr:colOff>
      <xdr:row>29</xdr:row>
      <xdr:rowOff>56027</xdr:rowOff>
    </xdr:to>
    <xdr:sp macro="" textlink="">
      <xdr:nvSpPr>
        <xdr:cNvPr id="30" name="Rektangel 29">
          <a:extLst>
            <a:ext uri="{FF2B5EF4-FFF2-40B4-BE49-F238E27FC236}">
              <a16:creationId xmlns:a16="http://schemas.microsoft.com/office/drawing/2014/main" id="{72E5EFE1-9068-48CF-BA75-D9C26331A074}"/>
            </a:ext>
            <a:ext uri="{147F2762-F138-4A5C-976F-8EAC2B608ADB}">
              <a16:predDERef xmlns:a16="http://schemas.microsoft.com/office/drawing/2014/main" pred="{E01C8881-C71A-4CA5-95AE-38CEE79E2CE7}"/>
            </a:ext>
          </a:extLst>
        </xdr:cNvPr>
        <xdr:cNvSpPr/>
      </xdr:nvSpPr>
      <xdr:spPr>
        <a:xfrm>
          <a:off x="190500" y="6140823"/>
          <a:ext cx="12124765" cy="324969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10</xdr:col>
      <xdr:colOff>78441</xdr:colOff>
      <xdr:row>25</xdr:row>
      <xdr:rowOff>154026</xdr:rowOff>
    </xdr:from>
    <xdr:to>
      <xdr:col>10</xdr:col>
      <xdr:colOff>270504</xdr:colOff>
      <xdr:row>28</xdr:row>
      <xdr:rowOff>100541</xdr:rowOff>
    </xdr:to>
    <xdr:cxnSp macro="">
      <xdr:nvCxnSpPr>
        <xdr:cNvPr id="31" name="Lige pilforbindelse 30">
          <a:extLst>
            <a:ext uri="{FF2B5EF4-FFF2-40B4-BE49-F238E27FC236}">
              <a16:creationId xmlns:a16="http://schemas.microsoft.com/office/drawing/2014/main" id="{EBAE2608-6E12-419B-8579-93ABBCC36BB0}"/>
            </a:ext>
          </a:extLst>
        </xdr:cNvPr>
        <xdr:cNvCxnSpPr>
          <a:stCxn id="29" idx="1"/>
          <a:endCxn id="30" idx="3"/>
        </xdr:cNvCxnSpPr>
      </xdr:nvCxnSpPr>
      <xdr:spPr>
        <a:xfrm flipH="1">
          <a:off x="12355108" y="5689109"/>
          <a:ext cx="192063" cy="549765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36</xdr:row>
      <xdr:rowOff>190501</xdr:rowOff>
    </xdr:from>
    <xdr:to>
      <xdr:col>7</xdr:col>
      <xdr:colOff>935307</xdr:colOff>
      <xdr:row>42</xdr:row>
      <xdr:rowOff>122766</xdr:rowOff>
    </xdr:to>
    <xdr:pic>
      <xdr:nvPicPr>
        <xdr:cNvPr id="2" name="Billede 3">
          <a:extLst>
            <a:ext uri="{FF2B5EF4-FFF2-40B4-BE49-F238E27FC236}">
              <a16:creationId xmlns:a16="http://schemas.microsoft.com/office/drawing/2014/main" id="{2E488324-35DD-4F02-A572-2D6232BA4D8F}"/>
            </a:ext>
            <a:ext uri="{147F2762-F138-4A5C-976F-8EAC2B608ADB}">
              <a16:predDERef xmlns:a16="http://schemas.microsoft.com/office/drawing/2014/main" pred="{EBAE2608-6E12-419B-8579-93ABBCC36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496176"/>
          <a:ext cx="9774507" cy="116099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29</xdr:row>
      <xdr:rowOff>140821</xdr:rowOff>
    </xdr:from>
    <xdr:to>
      <xdr:col>10</xdr:col>
      <xdr:colOff>78441</xdr:colOff>
      <xdr:row>33</xdr:row>
      <xdr:rowOff>74083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C562A948-920E-4A40-B285-849423CD9971}"/>
            </a:ext>
          </a:extLst>
        </xdr:cNvPr>
        <xdr:cNvSpPr/>
      </xdr:nvSpPr>
      <xdr:spPr>
        <a:xfrm>
          <a:off x="190500" y="6427321"/>
          <a:ext cx="12164608" cy="779929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274737</xdr:colOff>
      <xdr:row>27</xdr:row>
      <xdr:rowOff>114435</xdr:rowOff>
    </xdr:from>
    <xdr:to>
      <xdr:col>11</xdr:col>
      <xdr:colOff>6100046</xdr:colOff>
      <xdr:row>33</xdr:row>
      <xdr:rowOff>31750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AAD274AC-C010-41A4-81B5-2B6330369C4A}"/>
            </a:ext>
          </a:extLst>
        </xdr:cNvPr>
        <xdr:cNvSpPr/>
      </xdr:nvSpPr>
      <xdr:spPr>
        <a:xfrm>
          <a:off x="12551404" y="5988185"/>
          <a:ext cx="6153392" cy="1176732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78441</xdr:colOff>
      <xdr:row>30</xdr:row>
      <xdr:rowOff>78384</xdr:rowOff>
    </xdr:from>
    <xdr:to>
      <xdr:col>10</xdr:col>
      <xdr:colOff>274737</xdr:colOff>
      <xdr:row>31</xdr:row>
      <xdr:rowOff>107453</xdr:rowOff>
    </xdr:to>
    <xdr:cxnSp macro="">
      <xdr:nvCxnSpPr>
        <xdr:cNvPr id="26" name="Lige pilforbindelse 25">
          <a:extLst>
            <a:ext uri="{FF2B5EF4-FFF2-40B4-BE49-F238E27FC236}">
              <a16:creationId xmlns:a16="http://schemas.microsoft.com/office/drawing/2014/main" id="{8DF85471-8BC1-45D2-9504-D83D087D1B66}"/>
            </a:ext>
          </a:extLst>
        </xdr:cNvPr>
        <xdr:cNvCxnSpPr>
          <a:stCxn id="4" idx="1"/>
          <a:endCxn id="3" idx="3"/>
        </xdr:cNvCxnSpPr>
      </xdr:nvCxnSpPr>
      <xdr:spPr>
        <a:xfrm flipH="1">
          <a:off x="12355108" y="6576551"/>
          <a:ext cx="196296" cy="240735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er@foodbiocluster.dk?subject=Support%20-%20Budgetskem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FBD8F-0162-4F03-8485-05F455402E65}">
  <sheetPr>
    <tabColor theme="9" tint="0.39997558519241921"/>
    <pageSetUpPr fitToPage="1"/>
  </sheetPr>
  <dimension ref="B1:L51"/>
  <sheetViews>
    <sheetView showGridLines="0" zoomScale="90" zoomScaleNormal="90" workbookViewId="0">
      <selection activeCell="F14" sqref="F14"/>
    </sheetView>
  </sheetViews>
  <sheetFormatPr defaultColWidth="9.140625" defaultRowHeight="15" x14ac:dyDescent="0.25"/>
  <cols>
    <col min="1" max="1" width="3.7109375" style="2" customWidth="1"/>
    <col min="2" max="2" width="10" style="2" customWidth="1"/>
    <col min="3" max="3" width="20.7109375" style="2" customWidth="1"/>
    <col min="4" max="4" width="45" style="2" customWidth="1"/>
    <col min="5" max="9" width="17.7109375" style="2" customWidth="1"/>
    <col min="10" max="10" width="15.7109375" style="2" customWidth="1"/>
    <col min="11" max="11" width="4.85546875" style="2" customWidth="1"/>
    <col min="12" max="12" width="92.140625" style="6" customWidth="1"/>
    <col min="13" max="16384" width="9.140625" style="2"/>
  </cols>
  <sheetData>
    <row r="1" spans="2:12" x14ac:dyDescent="0.25">
      <c r="B1"/>
      <c r="C1"/>
      <c r="D1"/>
      <c r="E1"/>
      <c r="L1" s="14"/>
    </row>
    <row r="2" spans="2:12" ht="21.75" customHeight="1" x14ac:dyDescent="0.35">
      <c r="B2" s="1" t="s">
        <v>0</v>
      </c>
      <c r="G2"/>
      <c r="J2" s="13" t="s">
        <v>1</v>
      </c>
      <c r="L2" s="60" t="s">
        <v>2</v>
      </c>
    </row>
    <row r="3" spans="2:12" ht="19.5" customHeight="1" thickBot="1" x14ac:dyDescent="0.35">
      <c r="B3" s="10" t="s">
        <v>3</v>
      </c>
      <c r="J3" s="13"/>
      <c r="L3" s="86" t="s">
        <v>46</v>
      </c>
    </row>
    <row r="4" spans="2:12" x14ac:dyDescent="0.25">
      <c r="B4" s="89" t="s">
        <v>4</v>
      </c>
      <c r="C4" s="90"/>
      <c r="D4" s="91"/>
      <c r="E4" s="91"/>
      <c r="F4" s="91"/>
      <c r="G4" s="91"/>
      <c r="H4" s="91"/>
      <c r="I4" s="91"/>
      <c r="J4" s="34"/>
      <c r="L4" s="86"/>
    </row>
    <row r="5" spans="2:12" x14ac:dyDescent="0.25">
      <c r="B5" s="92"/>
      <c r="C5" s="93"/>
      <c r="D5" s="94"/>
      <c r="E5" s="98" t="s">
        <v>5</v>
      </c>
      <c r="F5" s="99"/>
      <c r="G5" s="99"/>
      <c r="H5" s="99"/>
      <c r="I5" s="100"/>
      <c r="J5" s="50" t="s">
        <v>6</v>
      </c>
      <c r="L5" s="86"/>
    </row>
    <row r="6" spans="2:12" s="6" customFormat="1" ht="31.5" customHeight="1" x14ac:dyDescent="0.25">
      <c r="B6" s="95"/>
      <c r="C6" s="96"/>
      <c r="D6" s="97"/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51"/>
      <c r="L6" s="86"/>
    </row>
    <row r="7" spans="2:12" s="6" customFormat="1" x14ac:dyDescent="0.25">
      <c r="B7" s="41"/>
      <c r="C7" s="42"/>
      <c r="D7" s="42" t="s">
        <v>12</v>
      </c>
      <c r="E7" s="69" t="s">
        <v>13</v>
      </c>
      <c r="F7" s="69" t="s">
        <v>13</v>
      </c>
      <c r="G7" s="69" t="s">
        <v>13</v>
      </c>
      <c r="H7" s="69" t="s">
        <v>13</v>
      </c>
      <c r="I7" s="69" t="s">
        <v>13</v>
      </c>
      <c r="J7" s="101" t="s">
        <v>14</v>
      </c>
      <c r="L7" s="86"/>
    </row>
    <row r="8" spans="2:12" s="6" customFormat="1" x14ac:dyDescent="0.25">
      <c r="B8" s="43"/>
      <c r="C8" s="44"/>
      <c r="D8" s="44" t="s">
        <v>15</v>
      </c>
      <c r="E8" s="70" t="s">
        <v>16</v>
      </c>
      <c r="F8" s="70" t="s">
        <v>16</v>
      </c>
      <c r="G8" s="70" t="s">
        <v>16</v>
      </c>
      <c r="H8" s="70" t="s">
        <v>16</v>
      </c>
      <c r="I8" s="70" t="s">
        <v>39</v>
      </c>
      <c r="J8" s="102"/>
      <c r="L8" s="86"/>
    </row>
    <row r="9" spans="2:12" s="6" customFormat="1" x14ac:dyDescent="0.25">
      <c r="B9" s="43"/>
      <c r="C9" s="44"/>
      <c r="D9" s="44" t="s">
        <v>17</v>
      </c>
      <c r="E9" s="69" t="s">
        <v>40</v>
      </c>
      <c r="F9" s="69" t="s">
        <v>40</v>
      </c>
      <c r="G9" s="69" t="s">
        <v>40</v>
      </c>
      <c r="H9" s="69" t="s">
        <v>40</v>
      </c>
      <c r="I9" s="69" t="s">
        <v>40</v>
      </c>
      <c r="J9" s="102"/>
      <c r="L9" s="86"/>
    </row>
    <row r="10" spans="2:12" s="6" customFormat="1" x14ac:dyDescent="0.25">
      <c r="B10" s="45"/>
      <c r="C10" s="46"/>
      <c r="D10" s="46" t="s">
        <v>19</v>
      </c>
      <c r="E10" s="71">
        <v>0.5</v>
      </c>
      <c r="F10" s="71">
        <v>0.5</v>
      </c>
      <c r="G10" s="71">
        <v>0.5</v>
      </c>
      <c r="H10" s="71">
        <v>0.5</v>
      </c>
      <c r="I10" s="71">
        <v>1</v>
      </c>
      <c r="J10" s="103"/>
      <c r="L10" s="86"/>
    </row>
    <row r="11" spans="2:12" ht="49.5" customHeight="1" x14ac:dyDescent="0.25">
      <c r="B11" s="40" t="s">
        <v>20</v>
      </c>
      <c r="C11" s="47" t="s">
        <v>21</v>
      </c>
      <c r="D11" s="47" t="s">
        <v>22</v>
      </c>
      <c r="E11" s="48" t="s">
        <v>23</v>
      </c>
      <c r="F11" s="48" t="s">
        <v>23</v>
      </c>
      <c r="G11" s="48" t="s">
        <v>23</v>
      </c>
      <c r="H11" s="48" t="s">
        <v>23</v>
      </c>
      <c r="I11" s="48" t="s">
        <v>23</v>
      </c>
      <c r="J11" s="49" t="s">
        <v>23</v>
      </c>
      <c r="L11" s="86"/>
    </row>
    <row r="12" spans="2:12" ht="14.45" customHeight="1" x14ac:dyDescent="0.25">
      <c r="B12" s="72">
        <v>1</v>
      </c>
      <c r="C12" s="73"/>
      <c r="D12" s="62"/>
      <c r="E12" s="63"/>
      <c r="F12" s="64"/>
      <c r="G12" s="65"/>
      <c r="H12" s="63"/>
      <c r="I12" s="63"/>
      <c r="J12" s="28">
        <f t="shared" ref="J12:J27" si="0">SUM(E12:I12)</f>
        <v>0</v>
      </c>
      <c r="L12" s="86"/>
    </row>
    <row r="13" spans="2:12" x14ac:dyDescent="0.25">
      <c r="B13" s="72">
        <v>2</v>
      </c>
      <c r="C13" s="73"/>
      <c r="D13" s="62"/>
      <c r="E13" s="63"/>
      <c r="F13" s="63"/>
      <c r="G13" s="63"/>
      <c r="H13" s="63"/>
      <c r="I13" s="63"/>
      <c r="J13" s="28">
        <f t="shared" si="0"/>
        <v>0</v>
      </c>
      <c r="L13" s="86"/>
    </row>
    <row r="14" spans="2:12" x14ac:dyDescent="0.25">
      <c r="B14" s="72">
        <v>3</v>
      </c>
      <c r="C14" s="73"/>
      <c r="D14" s="62"/>
      <c r="E14" s="63"/>
      <c r="F14" s="63"/>
      <c r="G14" s="63"/>
      <c r="H14" s="63"/>
      <c r="I14" s="63"/>
      <c r="J14" s="28">
        <f t="shared" si="0"/>
        <v>0</v>
      </c>
      <c r="L14" s="86"/>
    </row>
    <row r="15" spans="2:12" ht="14.45" customHeight="1" x14ac:dyDescent="0.25">
      <c r="B15" s="72">
        <v>4</v>
      </c>
      <c r="C15" s="73"/>
      <c r="D15" s="62"/>
      <c r="E15" s="63"/>
      <c r="F15" s="63"/>
      <c r="G15" s="63"/>
      <c r="H15" s="63"/>
      <c r="I15" s="63"/>
      <c r="J15" s="28">
        <f t="shared" si="0"/>
        <v>0</v>
      </c>
      <c r="L15" s="86"/>
    </row>
    <row r="16" spans="2:12" ht="14.25" customHeight="1" x14ac:dyDescent="0.25">
      <c r="B16" s="72">
        <v>5</v>
      </c>
      <c r="C16" s="73"/>
      <c r="D16" s="62"/>
      <c r="E16" s="63"/>
      <c r="F16" s="63"/>
      <c r="G16" s="63"/>
      <c r="H16" s="63"/>
      <c r="I16" s="63"/>
      <c r="J16" s="28">
        <f t="shared" si="0"/>
        <v>0</v>
      </c>
      <c r="L16" s="86"/>
    </row>
    <row r="17" spans="2:12" ht="14.25" customHeight="1" x14ac:dyDescent="0.25">
      <c r="B17" s="72">
        <v>6</v>
      </c>
      <c r="C17" s="73"/>
      <c r="D17" s="62"/>
      <c r="E17" s="63"/>
      <c r="F17" s="63"/>
      <c r="G17" s="63"/>
      <c r="H17" s="63"/>
      <c r="I17" s="63"/>
      <c r="J17" s="28">
        <f t="shared" si="0"/>
        <v>0</v>
      </c>
      <c r="L17" s="86"/>
    </row>
    <row r="18" spans="2:12" ht="14.25" customHeight="1" x14ac:dyDescent="0.25">
      <c r="B18" s="72">
        <v>7</v>
      </c>
      <c r="C18" s="73"/>
      <c r="D18" s="62"/>
      <c r="E18" s="63"/>
      <c r="F18" s="63"/>
      <c r="G18" s="63"/>
      <c r="H18" s="63"/>
      <c r="I18" s="63"/>
      <c r="J18" s="28">
        <f t="shared" si="0"/>
        <v>0</v>
      </c>
      <c r="L18" s="86"/>
    </row>
    <row r="19" spans="2:12" ht="14.25" customHeight="1" x14ac:dyDescent="0.25">
      <c r="B19" s="72">
        <v>8</v>
      </c>
      <c r="C19" s="73"/>
      <c r="D19" s="62"/>
      <c r="E19" s="63"/>
      <c r="F19" s="63"/>
      <c r="G19" s="63"/>
      <c r="H19" s="63"/>
      <c r="I19" s="63"/>
      <c r="J19" s="28">
        <f t="shared" si="0"/>
        <v>0</v>
      </c>
      <c r="L19" s="86"/>
    </row>
    <row r="20" spans="2:12" ht="14.25" customHeight="1" x14ac:dyDescent="0.25">
      <c r="B20" s="72">
        <v>9</v>
      </c>
      <c r="C20" s="73"/>
      <c r="D20" s="62"/>
      <c r="E20" s="63"/>
      <c r="F20" s="63"/>
      <c r="G20" s="63"/>
      <c r="H20" s="63"/>
      <c r="I20" s="63"/>
      <c r="J20" s="28">
        <f t="shared" si="0"/>
        <v>0</v>
      </c>
      <c r="L20" s="86"/>
    </row>
    <row r="21" spans="2:12" ht="14.45" customHeight="1" x14ac:dyDescent="0.25">
      <c r="B21" s="72">
        <v>10</v>
      </c>
      <c r="C21" s="73"/>
      <c r="D21" s="62"/>
      <c r="E21" s="66"/>
      <c r="F21" s="66"/>
      <c r="G21" s="66"/>
      <c r="H21" s="66"/>
      <c r="I21" s="66"/>
      <c r="J21" s="28">
        <f t="shared" si="0"/>
        <v>0</v>
      </c>
      <c r="L21" s="86"/>
    </row>
    <row r="22" spans="2:12" ht="14.45" customHeight="1" x14ac:dyDescent="0.25">
      <c r="B22" s="61" t="s">
        <v>24</v>
      </c>
      <c r="C22" s="62"/>
      <c r="D22" s="62"/>
      <c r="E22" s="66"/>
      <c r="F22" s="67"/>
      <c r="G22" s="66"/>
      <c r="H22" s="66"/>
      <c r="I22" s="66"/>
      <c r="J22" s="28">
        <f t="shared" si="0"/>
        <v>0</v>
      </c>
      <c r="L22" s="86"/>
    </row>
    <row r="23" spans="2:12" x14ac:dyDescent="0.25">
      <c r="B23" s="104" t="s">
        <v>25</v>
      </c>
      <c r="C23" s="105"/>
      <c r="D23" s="105"/>
      <c r="E23" s="22">
        <f>SUM(E12:E22)</f>
        <v>0</v>
      </c>
      <c r="F23" s="22">
        <f>SUM(F12:F22)</f>
        <v>0</v>
      </c>
      <c r="G23" s="22">
        <f>SUM(G12:G22)</f>
        <v>0</v>
      </c>
      <c r="H23" s="22">
        <f>SUM(H12:H22)</f>
        <v>0</v>
      </c>
      <c r="I23" s="22">
        <f>SUM(I12:I22)</f>
        <v>0</v>
      </c>
      <c r="J23" s="28">
        <f t="shared" si="0"/>
        <v>0</v>
      </c>
      <c r="L23" s="86"/>
    </row>
    <row r="24" spans="2:12" ht="15.75" thickBot="1" x14ac:dyDescent="0.3">
      <c r="B24" s="104" t="s">
        <v>26</v>
      </c>
      <c r="C24" s="105"/>
      <c r="D24" s="105"/>
      <c r="E24" s="22">
        <f>E23*0.4</f>
        <v>0</v>
      </c>
      <c r="F24" s="22">
        <f>F23*0.4</f>
        <v>0</v>
      </c>
      <c r="G24" s="22">
        <f>G23*0.4</f>
        <v>0</v>
      </c>
      <c r="H24" s="22">
        <f>H23*0.4</f>
        <v>0</v>
      </c>
      <c r="I24" s="55"/>
      <c r="J24" s="29">
        <f t="shared" si="0"/>
        <v>0</v>
      </c>
      <c r="L24" s="86"/>
    </row>
    <row r="25" spans="2:12" ht="15.75" thickBot="1" x14ac:dyDescent="0.3">
      <c r="B25" s="106" t="s">
        <v>27</v>
      </c>
      <c r="C25" s="107"/>
      <c r="D25" s="107"/>
      <c r="E25" s="52">
        <f>E23+E24</f>
        <v>0</v>
      </c>
      <c r="F25" s="52">
        <f>F23+F24</f>
        <v>0</v>
      </c>
      <c r="G25" s="52">
        <f>G23+G24</f>
        <v>0</v>
      </c>
      <c r="H25" s="52">
        <f>H23+H24</f>
        <v>0</v>
      </c>
      <c r="I25" s="53">
        <f>I23</f>
        <v>0</v>
      </c>
      <c r="J25" s="54">
        <f t="shared" si="0"/>
        <v>0</v>
      </c>
      <c r="L25" s="86"/>
    </row>
    <row r="26" spans="2:12" ht="15.75" thickBot="1" x14ac:dyDescent="0.3">
      <c r="B26" s="108" t="s">
        <v>28</v>
      </c>
      <c r="C26" s="109"/>
      <c r="D26" s="109"/>
      <c r="E26" s="52">
        <f>E25*E10</f>
        <v>0</v>
      </c>
      <c r="F26" s="52">
        <f>F25*F10</f>
        <v>0</v>
      </c>
      <c r="G26" s="52">
        <f>G25*G10</f>
        <v>0</v>
      </c>
      <c r="H26" s="52">
        <f>H25*H10</f>
        <v>0</v>
      </c>
      <c r="I26" s="53">
        <f>I25*I10</f>
        <v>0</v>
      </c>
      <c r="J26" s="54">
        <f t="shared" si="0"/>
        <v>0</v>
      </c>
      <c r="L26" s="86"/>
    </row>
    <row r="27" spans="2:12" ht="15.75" thickBot="1" x14ac:dyDescent="0.3">
      <c r="B27" s="87" t="s">
        <v>29</v>
      </c>
      <c r="C27" s="88"/>
      <c r="D27" s="88"/>
      <c r="E27" s="26">
        <f>E25-E26</f>
        <v>0</v>
      </c>
      <c r="F27" s="26">
        <f>F25-F26</f>
        <v>0</v>
      </c>
      <c r="G27" s="26">
        <f>G25-G26</f>
        <v>0</v>
      </c>
      <c r="H27" s="26">
        <f>H25-H26</f>
        <v>0</v>
      </c>
      <c r="I27" s="26">
        <f>I25-I26</f>
        <v>0</v>
      </c>
      <c r="J27" s="30">
        <f t="shared" si="0"/>
        <v>0</v>
      </c>
      <c r="L27" s="86"/>
    </row>
    <row r="28" spans="2:12" ht="15.75" thickBot="1" x14ac:dyDescent="0.3">
      <c r="B28" s="20"/>
      <c r="C28" s="20"/>
      <c r="D28" s="20"/>
      <c r="E28" s="17"/>
      <c r="F28" s="17"/>
      <c r="G28" s="17"/>
      <c r="H28" s="17"/>
      <c r="I28" s="4"/>
      <c r="J28" s="18"/>
      <c r="L28" s="86"/>
    </row>
    <row r="29" spans="2:12" ht="16.5" thickTop="1" thickBot="1" x14ac:dyDescent="0.3">
      <c r="B29" s="56" t="s">
        <v>30</v>
      </c>
      <c r="C29" s="57"/>
      <c r="D29" s="57"/>
      <c r="E29" s="35">
        <f>E23/406</f>
        <v>0</v>
      </c>
      <c r="F29" s="35">
        <f>F23/406</f>
        <v>0</v>
      </c>
      <c r="G29" s="35">
        <f>G23/406</f>
        <v>0</v>
      </c>
      <c r="H29" s="35">
        <f>H23/406</f>
        <v>0</v>
      </c>
      <c r="I29" s="36">
        <f>IFERROR(I23/J35,0)</f>
        <v>0</v>
      </c>
      <c r="J29" s="37">
        <f>SUM(E29:I29)</f>
        <v>0</v>
      </c>
      <c r="L29" s="86"/>
    </row>
    <row r="30" spans="2:12" ht="16.5" thickTop="1" thickBot="1" x14ac:dyDescent="0.3">
      <c r="B30" s="20"/>
      <c r="C30" s="20"/>
      <c r="D30" s="20"/>
      <c r="E30" s="17"/>
      <c r="F30" s="17"/>
      <c r="G30" s="17"/>
      <c r="H30" s="17"/>
      <c r="I30" s="4"/>
      <c r="J30" s="18"/>
      <c r="L30" s="86"/>
    </row>
    <row r="31" spans="2:12" ht="16.5" thickTop="1" thickBot="1" x14ac:dyDescent="0.3">
      <c r="B31" s="38" t="s">
        <v>44</v>
      </c>
      <c r="C31" s="39"/>
      <c r="D31" s="76"/>
      <c r="E31" s="83"/>
      <c r="F31" s="83"/>
      <c r="G31" s="83"/>
      <c r="H31" s="83"/>
      <c r="I31" s="77"/>
      <c r="J31" s="78"/>
      <c r="L31" s="86"/>
    </row>
    <row r="32" spans="2:12" ht="16.5" thickTop="1" thickBot="1" x14ac:dyDescent="0.3">
      <c r="B32" s="38" t="s">
        <v>45</v>
      </c>
      <c r="C32" s="39"/>
      <c r="D32" s="76"/>
      <c r="E32" s="79" t="s">
        <v>43</v>
      </c>
      <c r="F32" s="79" t="s">
        <v>43</v>
      </c>
      <c r="G32" s="79" t="s">
        <v>43</v>
      </c>
      <c r="H32" s="79" t="s">
        <v>43</v>
      </c>
      <c r="I32" s="77"/>
      <c r="J32" s="78"/>
      <c r="L32" s="86"/>
    </row>
    <row r="33" spans="2:12" ht="16.5" thickTop="1" thickBot="1" x14ac:dyDescent="0.3">
      <c r="B33" s="38" t="s">
        <v>42</v>
      </c>
      <c r="C33" s="39"/>
      <c r="D33" s="76"/>
      <c r="E33" s="81" t="str">
        <f>IF(E48="","",E26*E48)</f>
        <v/>
      </c>
      <c r="F33" s="81" t="str">
        <f t="shared" ref="F33:H33" si="1">IF(F48="","",F26*F48)</f>
        <v/>
      </c>
      <c r="G33" s="81" t="str">
        <f t="shared" si="1"/>
        <v/>
      </c>
      <c r="H33" s="81" t="str">
        <f t="shared" si="1"/>
        <v/>
      </c>
      <c r="I33" s="77"/>
      <c r="J33" s="78"/>
      <c r="L33" s="86"/>
    </row>
    <row r="34" spans="2:12" ht="15.75" thickTop="1" x14ac:dyDescent="0.25">
      <c r="B34" s="20"/>
      <c r="C34" s="20"/>
      <c r="D34" s="20"/>
      <c r="E34" s="17"/>
      <c r="F34" s="17"/>
      <c r="G34" s="17"/>
      <c r="H34" s="17"/>
      <c r="I34" s="4"/>
      <c r="J34" s="18"/>
      <c r="L34" s="86"/>
    </row>
    <row r="35" spans="2:12" s="6" customFormat="1" ht="15.75" x14ac:dyDescent="0.25">
      <c r="B35" s="84" t="s">
        <v>47</v>
      </c>
      <c r="C35" s="4"/>
      <c r="D35" s="4"/>
      <c r="E35" s="2"/>
      <c r="F35" s="2"/>
      <c r="G35" s="2"/>
      <c r="H35" s="2"/>
      <c r="I35" s="19" t="s">
        <v>41</v>
      </c>
      <c r="J35" s="68"/>
      <c r="K35" s="2"/>
      <c r="L35" s="86"/>
    </row>
    <row r="36" spans="2:12" ht="16.5" thickBot="1" x14ac:dyDescent="0.3">
      <c r="B36" s="85" t="s">
        <v>48</v>
      </c>
      <c r="C36" s="4"/>
      <c r="D36" s="4"/>
      <c r="I36" s="19"/>
      <c r="L36" s="86"/>
    </row>
    <row r="37" spans="2:12" ht="15.75" thickBot="1" x14ac:dyDescent="0.3">
      <c r="B37" s="5"/>
      <c r="C37" s="6"/>
      <c r="D37" s="5"/>
      <c r="E37" s="6"/>
      <c r="F37" s="6"/>
      <c r="G37" s="6"/>
      <c r="H37" s="7" t="s">
        <v>31</v>
      </c>
      <c r="I37" s="8" t="str">
        <f>+IF(ROUND(J37,2)=50%,"Korrekt","Stemmer ikke")</f>
        <v>Stemmer ikke</v>
      </c>
      <c r="J37" s="9">
        <f>IF(J25&lt;&gt;0,J26/J25,0)</f>
        <v>0</v>
      </c>
      <c r="K37" s="6"/>
      <c r="L37" s="86"/>
    </row>
    <row r="38" spans="2:12" ht="21" customHeight="1" x14ac:dyDescent="0.25">
      <c r="J38" s="16" t="s">
        <v>32</v>
      </c>
      <c r="L38" s="86"/>
    </row>
    <row r="39" spans="2:12" x14ac:dyDescent="0.25">
      <c r="L39" s="86"/>
    </row>
    <row r="40" spans="2:12" x14ac:dyDescent="0.25">
      <c r="L40" s="86"/>
    </row>
    <row r="41" spans="2:12" x14ac:dyDescent="0.25">
      <c r="L41" s="86"/>
    </row>
    <row r="42" spans="2:12" x14ac:dyDescent="0.25">
      <c r="L42" s="86"/>
    </row>
    <row r="43" spans="2:12" ht="15" customHeight="1" x14ac:dyDescent="0.25">
      <c r="L43" s="86"/>
    </row>
    <row r="44" spans="2:12" ht="15" customHeight="1" x14ac:dyDescent="0.25">
      <c r="L44" s="86"/>
    </row>
    <row r="45" spans="2:12" ht="15" hidden="1" customHeight="1" x14ac:dyDescent="0.25">
      <c r="B45" s="74" t="s">
        <v>33</v>
      </c>
      <c r="L45" s="86"/>
    </row>
    <row r="46" spans="2:12" ht="15" hidden="1" customHeight="1" x14ac:dyDescent="0.25">
      <c r="B46" s="2" t="s">
        <v>34</v>
      </c>
      <c r="E46" s="75" t="str">
        <f>IF(AND(LEN(SUBSTITUTE(E9&amp;""," ",""))=8,ISNUMBER(IFERROR(--SUBSTITUTE(E9&amp;""," ",""),FALSE))),"Ja","Nej")</f>
        <v>Nej</v>
      </c>
      <c r="F46" s="75" t="str">
        <f>IF(AND(LEN(SUBSTITUTE(F9&amp;""," ",""))=8,ISNUMBER(IFERROR(--SUBSTITUTE(F9&amp;""," ",""),FALSE))),"Ja","Nej")</f>
        <v>Nej</v>
      </c>
      <c r="G46" s="75" t="str">
        <f>IF(AND(LEN(SUBSTITUTE(G9&amp;""," ",""))=8,ISNUMBER(IFERROR(--SUBSTITUTE(G9&amp;""," ",""),FALSE))),"Ja","Nej")</f>
        <v>Nej</v>
      </c>
      <c r="H46" s="75" t="str">
        <f>IF(AND(LEN(SUBSTITUTE(H9&amp;""," ",""))=8,ISNUMBER(IFERROR(--SUBSTITUTE(H9&amp;""," ",""),FALSE))),"Ja","Nej")</f>
        <v>Nej</v>
      </c>
      <c r="L46" s="86"/>
    </row>
    <row r="47" spans="2:12" ht="15" hidden="1" customHeight="1" x14ac:dyDescent="0.25">
      <c r="B47" s="2" t="s">
        <v>35</v>
      </c>
      <c r="E47" s="75" t="str">
        <f>IF(E8="Virksomhed","Ja","Nej")</f>
        <v>Nej</v>
      </c>
      <c r="F47" s="75" t="str">
        <f>IF(F8="Virksomhed","Ja","Nej")</f>
        <v>Nej</v>
      </c>
      <c r="G47" s="75" t="str">
        <f>IF(G8="Virksomhed","Ja","Nej")</f>
        <v>Nej</v>
      </c>
      <c r="H47" s="75" t="str">
        <f>IF(H8="Virksomhed","Ja","Nej")</f>
        <v>Nej</v>
      </c>
      <c r="L47" s="86"/>
    </row>
    <row r="48" spans="2:12" ht="15" hidden="1" customHeight="1" x14ac:dyDescent="0.25">
      <c r="B48" s="2" t="s">
        <v>36</v>
      </c>
      <c r="E48" s="82" t="str">
        <f>IF(AND(E8="Virksomhed"),IF(COUNTIFS($E$8:$H$8,"Virksomhed",$E$32:$H$32,"Nej")&gt;0,10%,IF(COUNTIFS($E$8:$H$8,"Virksomhed",$E$32:$H$32,"Ja")=COUNTIF($E$8:$H$8,"Virksomhed"),7.5%,"")),"")</f>
        <v/>
      </c>
      <c r="F48" s="82" t="str">
        <f>IF(AND(F8="Virksomhed"),IF(COUNTIFS($E$8:$H$8,"Virksomhed",$E$32:$H$32,"Nej")&gt;0,10%,IF(COUNTIFS($E$8:$H$8,"Virksomhed",$E$32:$H$32,"Ja")=COUNTIF($E$8:$H$8,"Virksomhed"),7.5%,"")),"")</f>
        <v/>
      </c>
      <c r="G48" s="82" t="str">
        <f>IF(AND(G8="Virksomhed"),IF(COUNTIFS($E$8:$H$8,"Virksomhed",$E$32:$H$32,"Nej")&gt;0,10%,IF(COUNTIFS($E$8:$H$8,"Virksomhed",$E$32:$H$32,"Ja")=COUNTIF($E$8:$H$8,"Virksomhed"),7.5%,"")),"")</f>
        <v/>
      </c>
      <c r="H48" s="82" t="str">
        <f>IF(AND(H8="Virksomhed"),IF(COUNTIFS($E$8:$H$8,"Virksomhed",$E$32:$H$32,"Nej")&gt;0,10%,IF(COUNTIFS($E$8:$H$8,"Virksomhed",$E$32:$H$32,"Ja")=COUNTIF($E$8:$H$8,"Virksomhed"),7.5%,"")),"")</f>
        <v/>
      </c>
      <c r="L48" s="86"/>
    </row>
    <row r="49" spans="12:12" ht="15" customHeight="1" x14ac:dyDescent="0.25">
      <c r="L49" s="86"/>
    </row>
    <row r="50" spans="12:12" ht="15" customHeight="1" x14ac:dyDescent="0.25">
      <c r="L50" s="86"/>
    </row>
    <row r="51" spans="12:12" x14ac:dyDescent="0.25">
      <c r="L51" s="86"/>
    </row>
  </sheetData>
  <sheetProtection sheet="1" objects="1" scenarios="1"/>
  <protectedRanges>
    <protectedRange sqref="E8:I8" name="Område3_1"/>
  </protectedRanges>
  <mergeCells count="11">
    <mergeCell ref="L3:L51"/>
    <mergeCell ref="B27:D27"/>
    <mergeCell ref="B4:C4"/>
    <mergeCell ref="D4:I4"/>
    <mergeCell ref="B5:D6"/>
    <mergeCell ref="E5:I5"/>
    <mergeCell ref="J7:J10"/>
    <mergeCell ref="B23:D23"/>
    <mergeCell ref="B24:D24"/>
    <mergeCell ref="B25:D25"/>
    <mergeCell ref="B26:D26"/>
  </mergeCells>
  <conditionalFormatting sqref="I37">
    <cfRule type="containsText" dxfId="3" priority="1" operator="containsText" text="Korrekt">
      <formula>NOT(ISERROR(SEARCH("Korrekt",I37)))</formula>
    </cfRule>
    <cfRule type="containsText" dxfId="2" priority="2" operator="containsText" text="Stemmer ikke">
      <formula>NOT(ISERROR(SEARCH("Stemmer ikke",I37)))</formula>
    </cfRule>
  </conditionalFormatting>
  <dataValidations count="2">
    <dataValidation type="list" allowBlank="1" showInputMessage="1" showErrorMessage="1" sqref="E8:I8" xr:uid="{C5ABEF94-412D-488D-8E23-AF386075E840}">
      <formula1>"Indsæt partnertype,Virksomhed,GTS,Videninstitution"</formula1>
    </dataValidation>
    <dataValidation type="list" allowBlank="1" showInputMessage="1" showErrorMessage="1" sqref="E32:H32" xr:uid="{F1632731-0F28-4523-A7E2-761FEF2FDE4E}">
      <formula1>"Betalende medlem?,Ja,Nej"</formula1>
    </dataValidation>
  </dataValidations>
  <hyperlinks>
    <hyperlink ref="B36" r:id="rId1" xr:uid="{81CDBB01-DA64-496D-8B79-476218AB9E70}"/>
  </hyperlinks>
  <pageMargins left="0.25" right="0.25" top="0.75" bottom="0.75" header="0.3" footer="0.3"/>
  <pageSetup paperSize="9" scale="72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2861F-757A-4C44-8319-A6A8CA1B82C5}">
  <sheetPr>
    <tabColor theme="9" tint="0.39997558519241921"/>
    <pageSetUpPr fitToPage="1"/>
  </sheetPr>
  <dimension ref="B1:L51"/>
  <sheetViews>
    <sheetView showGridLines="0" tabSelected="1" topLeftCell="A6" zoomScale="90" zoomScaleNormal="90" workbookViewId="0">
      <selection activeCell="E36" sqref="E36"/>
    </sheetView>
  </sheetViews>
  <sheetFormatPr defaultColWidth="9.140625" defaultRowHeight="15" x14ac:dyDescent="0.25"/>
  <cols>
    <col min="1" max="1" width="3.7109375" style="2" customWidth="1"/>
    <col min="2" max="2" width="10" style="2" customWidth="1"/>
    <col min="3" max="3" width="20.7109375" style="2" customWidth="1"/>
    <col min="4" max="4" width="45" style="2" customWidth="1"/>
    <col min="5" max="9" width="17.7109375" style="2" customWidth="1"/>
    <col min="10" max="10" width="15.7109375" style="2" customWidth="1"/>
    <col min="11" max="11" width="4.85546875" style="2" customWidth="1"/>
    <col min="12" max="12" width="92.140625" style="6" customWidth="1"/>
    <col min="13" max="16384" width="9.140625" style="2"/>
  </cols>
  <sheetData>
    <row r="1" spans="2:12" x14ac:dyDescent="0.25">
      <c r="B1"/>
      <c r="C1"/>
      <c r="D1"/>
      <c r="E1"/>
      <c r="L1" s="14"/>
    </row>
    <row r="2" spans="2:12" ht="21.75" customHeight="1" x14ac:dyDescent="0.35">
      <c r="B2" s="1" t="s">
        <v>0</v>
      </c>
      <c r="G2"/>
      <c r="J2" s="13" t="s">
        <v>1</v>
      </c>
      <c r="L2" s="60" t="s">
        <v>2</v>
      </c>
    </row>
    <row r="3" spans="2:12" ht="19.5" customHeight="1" thickBot="1" x14ac:dyDescent="0.35">
      <c r="B3" s="10" t="s">
        <v>3</v>
      </c>
      <c r="J3" s="13"/>
      <c r="L3" s="86" t="s">
        <v>46</v>
      </c>
    </row>
    <row r="4" spans="2:12" x14ac:dyDescent="0.25">
      <c r="B4" s="110" t="s">
        <v>4</v>
      </c>
      <c r="C4" s="111"/>
      <c r="D4" s="112"/>
      <c r="E4" s="112"/>
      <c r="F4" s="112"/>
      <c r="G4" s="112"/>
      <c r="H4" s="112"/>
      <c r="I4" s="112"/>
      <c r="J4" s="34"/>
      <c r="L4" s="86"/>
    </row>
    <row r="5" spans="2:12" x14ac:dyDescent="0.25">
      <c r="B5" s="92"/>
      <c r="C5" s="93"/>
      <c r="D5" s="94"/>
      <c r="E5" s="98" t="s">
        <v>5</v>
      </c>
      <c r="F5" s="99"/>
      <c r="G5" s="99"/>
      <c r="H5" s="99"/>
      <c r="I5" s="100"/>
      <c r="J5" s="50" t="s">
        <v>6</v>
      </c>
      <c r="L5" s="86"/>
    </row>
    <row r="6" spans="2:12" s="6" customFormat="1" ht="31.5" customHeight="1" x14ac:dyDescent="0.25">
      <c r="B6" s="95"/>
      <c r="C6" s="96"/>
      <c r="D6" s="97"/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51"/>
      <c r="L6" s="86"/>
    </row>
    <row r="7" spans="2:12" s="6" customFormat="1" x14ac:dyDescent="0.25">
      <c r="B7" s="41"/>
      <c r="C7" s="42"/>
      <c r="D7" s="42" t="s">
        <v>12</v>
      </c>
      <c r="E7" s="31" t="s">
        <v>13</v>
      </c>
      <c r="F7" s="31" t="s">
        <v>13</v>
      </c>
      <c r="G7" s="31" t="s">
        <v>13</v>
      </c>
      <c r="H7" s="31" t="s">
        <v>13</v>
      </c>
      <c r="I7" s="31" t="s">
        <v>13</v>
      </c>
      <c r="J7" s="101" t="s">
        <v>14</v>
      </c>
      <c r="L7" s="86"/>
    </row>
    <row r="8" spans="2:12" s="6" customFormat="1" x14ac:dyDescent="0.25">
      <c r="B8" s="43"/>
      <c r="C8" s="44"/>
      <c r="D8" s="44" t="s">
        <v>15</v>
      </c>
      <c r="E8" s="32" t="s">
        <v>16</v>
      </c>
      <c r="F8" s="32" t="s">
        <v>16</v>
      </c>
      <c r="G8" s="32" t="s">
        <v>16</v>
      </c>
      <c r="H8" s="32" t="s">
        <v>16</v>
      </c>
      <c r="I8" s="32" t="s">
        <v>16</v>
      </c>
      <c r="J8" s="102"/>
      <c r="L8" s="86"/>
    </row>
    <row r="9" spans="2:12" s="6" customFormat="1" x14ac:dyDescent="0.25">
      <c r="B9" s="43"/>
      <c r="C9" s="44"/>
      <c r="D9" s="44" t="s">
        <v>17</v>
      </c>
      <c r="E9" s="31" t="s">
        <v>18</v>
      </c>
      <c r="F9" s="31" t="s">
        <v>18</v>
      </c>
      <c r="G9" s="31" t="s">
        <v>18</v>
      </c>
      <c r="H9" s="31" t="s">
        <v>18</v>
      </c>
      <c r="I9" s="31" t="s">
        <v>18</v>
      </c>
      <c r="J9" s="102"/>
      <c r="L9" s="86"/>
    </row>
    <row r="10" spans="2:12" s="6" customFormat="1" x14ac:dyDescent="0.25">
      <c r="B10" s="45"/>
      <c r="C10" s="46"/>
      <c r="D10" s="46" t="s">
        <v>19</v>
      </c>
      <c r="E10" s="12">
        <v>0.5</v>
      </c>
      <c r="F10" s="12">
        <v>0.47</v>
      </c>
      <c r="G10" s="12">
        <v>0.41</v>
      </c>
      <c r="H10" s="12">
        <v>0.5</v>
      </c>
      <c r="I10" s="12">
        <v>1</v>
      </c>
      <c r="J10" s="103"/>
      <c r="L10" s="86"/>
    </row>
    <row r="11" spans="2:12" ht="49.5" customHeight="1" x14ac:dyDescent="0.25">
      <c r="B11" s="40" t="s">
        <v>20</v>
      </c>
      <c r="C11" s="47" t="s">
        <v>21</v>
      </c>
      <c r="D11" s="47" t="s">
        <v>22</v>
      </c>
      <c r="E11" s="48" t="s">
        <v>23</v>
      </c>
      <c r="F11" s="48" t="s">
        <v>23</v>
      </c>
      <c r="G11" s="48" t="s">
        <v>23</v>
      </c>
      <c r="H11" s="48" t="s">
        <v>23</v>
      </c>
      <c r="I11" s="48" t="s">
        <v>23</v>
      </c>
      <c r="J11" s="49" t="s">
        <v>23</v>
      </c>
      <c r="L11" s="86"/>
    </row>
    <row r="12" spans="2:12" ht="14.45" customHeight="1" x14ac:dyDescent="0.25">
      <c r="B12" s="33">
        <v>1</v>
      </c>
      <c r="C12" s="11"/>
      <c r="D12" s="15"/>
      <c r="E12" s="22">
        <v>75555</v>
      </c>
      <c r="F12" s="23">
        <v>45000</v>
      </c>
      <c r="G12" s="27">
        <v>30000</v>
      </c>
      <c r="H12" s="22"/>
      <c r="I12" s="22"/>
      <c r="J12" s="28">
        <f t="shared" ref="J12:J27" si="0">SUM(E12:I12)</f>
        <v>150555</v>
      </c>
      <c r="L12" s="86"/>
    </row>
    <row r="13" spans="2:12" x14ac:dyDescent="0.25">
      <c r="B13" s="33">
        <v>2</v>
      </c>
      <c r="C13" s="11"/>
      <c r="D13" s="15"/>
      <c r="E13" s="22">
        <v>25350</v>
      </c>
      <c r="F13" s="22">
        <v>65210</v>
      </c>
      <c r="G13" s="22">
        <v>37240</v>
      </c>
      <c r="H13" s="22"/>
      <c r="I13" s="22">
        <v>32555</v>
      </c>
      <c r="J13" s="28">
        <f t="shared" si="0"/>
        <v>160355</v>
      </c>
      <c r="L13" s="86"/>
    </row>
    <row r="14" spans="2:12" x14ac:dyDescent="0.25">
      <c r="B14" s="33">
        <v>3</v>
      </c>
      <c r="C14" s="11"/>
      <c r="D14" s="15"/>
      <c r="E14" s="22">
        <v>87100</v>
      </c>
      <c r="F14" s="22">
        <v>32000</v>
      </c>
      <c r="G14" s="22">
        <v>50000</v>
      </c>
      <c r="H14" s="22"/>
      <c r="I14" s="22">
        <v>15500</v>
      </c>
      <c r="J14" s="28">
        <f t="shared" si="0"/>
        <v>184600</v>
      </c>
      <c r="L14" s="86"/>
    </row>
    <row r="15" spans="2:12" ht="14.45" customHeight="1" x14ac:dyDescent="0.25">
      <c r="B15" s="33">
        <v>4</v>
      </c>
      <c r="C15" s="11"/>
      <c r="D15" s="15"/>
      <c r="E15" s="22"/>
      <c r="F15" s="22"/>
      <c r="G15" s="22"/>
      <c r="H15" s="22"/>
      <c r="I15" s="22"/>
      <c r="J15" s="28">
        <f t="shared" si="0"/>
        <v>0</v>
      </c>
      <c r="L15" s="86"/>
    </row>
    <row r="16" spans="2:12" ht="14.25" customHeight="1" x14ac:dyDescent="0.25">
      <c r="B16" s="33">
        <v>5</v>
      </c>
      <c r="C16" s="11"/>
      <c r="D16" s="15"/>
      <c r="E16" s="22"/>
      <c r="F16" s="22"/>
      <c r="G16" s="22"/>
      <c r="H16" s="22"/>
      <c r="I16" s="22"/>
      <c r="J16" s="28">
        <f t="shared" si="0"/>
        <v>0</v>
      </c>
      <c r="L16" s="86"/>
    </row>
    <row r="17" spans="2:12" ht="14.25" customHeight="1" x14ac:dyDescent="0.25">
      <c r="B17" s="33">
        <v>6</v>
      </c>
      <c r="C17" s="11"/>
      <c r="D17" s="15"/>
      <c r="E17" s="22"/>
      <c r="F17" s="22"/>
      <c r="G17" s="22"/>
      <c r="H17" s="22"/>
      <c r="I17" s="22"/>
      <c r="J17" s="28">
        <f t="shared" si="0"/>
        <v>0</v>
      </c>
      <c r="L17" s="86"/>
    </row>
    <row r="18" spans="2:12" ht="14.25" customHeight="1" x14ac:dyDescent="0.25">
      <c r="B18" s="33">
        <v>7</v>
      </c>
      <c r="C18" s="11"/>
      <c r="D18" s="15"/>
      <c r="E18" s="22"/>
      <c r="F18" s="22"/>
      <c r="G18" s="22"/>
      <c r="H18" s="22"/>
      <c r="I18" s="22"/>
      <c r="J18" s="28">
        <f t="shared" si="0"/>
        <v>0</v>
      </c>
      <c r="L18" s="86"/>
    </row>
    <row r="19" spans="2:12" ht="14.25" customHeight="1" x14ac:dyDescent="0.25">
      <c r="B19" s="33">
        <v>8</v>
      </c>
      <c r="C19" s="11"/>
      <c r="D19" s="15"/>
      <c r="E19" s="22"/>
      <c r="F19" s="22"/>
      <c r="G19" s="22"/>
      <c r="H19" s="22"/>
      <c r="I19" s="22"/>
      <c r="J19" s="28">
        <f t="shared" si="0"/>
        <v>0</v>
      </c>
      <c r="L19" s="86"/>
    </row>
    <row r="20" spans="2:12" ht="14.25" customHeight="1" x14ac:dyDescent="0.25">
      <c r="B20" s="33">
        <v>9</v>
      </c>
      <c r="C20" s="11"/>
      <c r="D20" s="15"/>
      <c r="E20" s="22"/>
      <c r="F20" s="22"/>
      <c r="G20" s="22"/>
      <c r="H20" s="22"/>
      <c r="I20" s="22"/>
      <c r="J20" s="28">
        <f t="shared" si="0"/>
        <v>0</v>
      </c>
      <c r="L20" s="86"/>
    </row>
    <row r="21" spans="2:12" ht="14.45" customHeight="1" x14ac:dyDescent="0.25">
      <c r="B21" s="33">
        <v>10</v>
      </c>
      <c r="C21" s="11"/>
      <c r="D21" s="15"/>
      <c r="E21" s="24"/>
      <c r="F21" s="24"/>
      <c r="G21" s="24"/>
      <c r="H21" s="24"/>
      <c r="I21" s="24"/>
      <c r="J21" s="28">
        <f t="shared" si="0"/>
        <v>0</v>
      </c>
      <c r="L21" s="86"/>
    </row>
    <row r="22" spans="2:12" ht="14.45" customHeight="1" x14ac:dyDescent="0.25">
      <c r="B22" s="33" t="s">
        <v>24</v>
      </c>
      <c r="C22" s="15"/>
      <c r="D22" s="15"/>
      <c r="E22" s="24"/>
      <c r="F22" s="25"/>
      <c r="G22" s="24"/>
      <c r="H22" s="24"/>
      <c r="I22" s="24"/>
      <c r="J22" s="28">
        <f t="shared" si="0"/>
        <v>0</v>
      </c>
      <c r="L22" s="86"/>
    </row>
    <row r="23" spans="2:12" x14ac:dyDescent="0.25">
      <c r="B23" s="104" t="s">
        <v>25</v>
      </c>
      <c r="C23" s="105"/>
      <c r="D23" s="105"/>
      <c r="E23" s="22">
        <f>SUM(E12:E22)</f>
        <v>188005</v>
      </c>
      <c r="F23" s="22">
        <f>SUM(F12:F22)</f>
        <v>142210</v>
      </c>
      <c r="G23" s="22">
        <f>SUM(G12:G22)</f>
        <v>117240</v>
      </c>
      <c r="H23" s="22">
        <f>SUM(H12:H22)</f>
        <v>0</v>
      </c>
      <c r="I23" s="22">
        <f>SUM(I12:I22)</f>
        <v>48055</v>
      </c>
      <c r="J23" s="28">
        <f t="shared" si="0"/>
        <v>495510</v>
      </c>
      <c r="L23" s="86"/>
    </row>
    <row r="24" spans="2:12" ht="15.75" thickBot="1" x14ac:dyDescent="0.3">
      <c r="B24" s="104" t="s">
        <v>26</v>
      </c>
      <c r="C24" s="105"/>
      <c r="D24" s="105"/>
      <c r="E24" s="22">
        <f>E23*0.4</f>
        <v>75202</v>
      </c>
      <c r="F24" s="22">
        <f>F23*0.4</f>
        <v>56884</v>
      </c>
      <c r="G24" s="22">
        <f>G23*0.4</f>
        <v>46896</v>
      </c>
      <c r="H24" s="22">
        <f>H23*0.4</f>
        <v>0</v>
      </c>
      <c r="I24" s="55"/>
      <c r="J24" s="29">
        <f t="shared" si="0"/>
        <v>178982</v>
      </c>
      <c r="L24" s="86"/>
    </row>
    <row r="25" spans="2:12" ht="15.75" thickBot="1" x14ac:dyDescent="0.3">
      <c r="B25" s="106" t="s">
        <v>27</v>
      </c>
      <c r="C25" s="107"/>
      <c r="D25" s="107"/>
      <c r="E25" s="52">
        <f>E23+E24</f>
        <v>263207</v>
      </c>
      <c r="F25" s="52">
        <f>F23+F24</f>
        <v>199094</v>
      </c>
      <c r="G25" s="52">
        <f>G23+G24</f>
        <v>164136</v>
      </c>
      <c r="H25" s="52">
        <f>H23+H24</f>
        <v>0</v>
      </c>
      <c r="I25" s="53">
        <f>I23+I24</f>
        <v>48055</v>
      </c>
      <c r="J25" s="58">
        <f t="shared" si="0"/>
        <v>674492</v>
      </c>
      <c r="L25" s="86"/>
    </row>
    <row r="26" spans="2:12" ht="15.75" thickBot="1" x14ac:dyDescent="0.3">
      <c r="B26" s="108" t="s">
        <v>28</v>
      </c>
      <c r="C26" s="109"/>
      <c r="D26" s="109"/>
      <c r="E26" s="52">
        <f>E25*E10</f>
        <v>131603.5</v>
      </c>
      <c r="F26" s="52">
        <f>F25*F10</f>
        <v>93574.18</v>
      </c>
      <c r="G26" s="52">
        <f>G25*G10</f>
        <v>67295.759999999995</v>
      </c>
      <c r="H26" s="52">
        <f>H25*H10</f>
        <v>0</v>
      </c>
      <c r="I26" s="53">
        <f>I25*I10</f>
        <v>48055</v>
      </c>
      <c r="J26" s="59">
        <f t="shared" si="0"/>
        <v>340528.44</v>
      </c>
      <c r="L26" s="86"/>
    </row>
    <row r="27" spans="2:12" ht="15.75" thickBot="1" x14ac:dyDescent="0.3">
      <c r="B27" s="87" t="s">
        <v>29</v>
      </c>
      <c r="C27" s="88"/>
      <c r="D27" s="88"/>
      <c r="E27" s="26">
        <f>E25-E26</f>
        <v>131603.5</v>
      </c>
      <c r="F27" s="26">
        <f>F25-F26</f>
        <v>105519.82</v>
      </c>
      <c r="G27" s="26">
        <f>G25-G26</f>
        <v>96840.24</v>
      </c>
      <c r="H27" s="26">
        <f>H25-H26</f>
        <v>0</v>
      </c>
      <c r="I27" s="26">
        <f>I25-I26</f>
        <v>0</v>
      </c>
      <c r="J27" s="30">
        <f t="shared" si="0"/>
        <v>333963.56</v>
      </c>
      <c r="L27" s="86"/>
    </row>
    <row r="28" spans="2:12" ht="15.75" thickBot="1" x14ac:dyDescent="0.3">
      <c r="B28" s="20"/>
      <c r="C28" s="20"/>
      <c r="D28" s="20"/>
      <c r="E28" s="17"/>
      <c r="F28" s="17"/>
      <c r="G28" s="17"/>
      <c r="H28" s="17"/>
      <c r="I28" s="4"/>
      <c r="J28" s="18"/>
      <c r="L28" s="86"/>
    </row>
    <row r="29" spans="2:12" ht="16.5" thickTop="1" thickBot="1" x14ac:dyDescent="0.3">
      <c r="B29" s="56" t="s">
        <v>30</v>
      </c>
      <c r="C29" s="57"/>
      <c r="D29" s="57"/>
      <c r="E29" s="35">
        <f>E23/406</f>
        <v>463.06650246305418</v>
      </c>
      <c r="F29" s="35">
        <f>F23/406</f>
        <v>350.27093596059115</v>
      </c>
      <c r="G29" s="35">
        <f>G23/406</f>
        <v>288.76847290640393</v>
      </c>
      <c r="H29" s="35">
        <f>H23/406</f>
        <v>0</v>
      </c>
      <c r="I29" s="36">
        <f>IFERROR(I23/J35,0)</f>
        <v>60.068750000000001</v>
      </c>
      <c r="J29" s="37">
        <f>SUM(E29:I29)</f>
        <v>1162.1746613300493</v>
      </c>
      <c r="L29" s="86"/>
    </row>
    <row r="30" spans="2:12" ht="16.5" thickTop="1" thickBot="1" x14ac:dyDescent="0.3">
      <c r="B30" s="20"/>
      <c r="C30" s="20"/>
      <c r="D30" s="20"/>
      <c r="E30" s="17"/>
      <c r="F30" s="17"/>
      <c r="G30" s="17"/>
      <c r="H30" s="17"/>
      <c r="I30" s="4"/>
      <c r="J30" s="18"/>
      <c r="L30" s="86"/>
    </row>
    <row r="31" spans="2:12" ht="16.5" thickTop="1" thickBot="1" x14ac:dyDescent="0.3">
      <c r="B31" s="38" t="s">
        <v>44</v>
      </c>
      <c r="C31" s="39"/>
      <c r="D31" s="76"/>
      <c r="E31" s="83"/>
      <c r="F31" s="83"/>
      <c r="G31" s="83"/>
      <c r="H31" s="83"/>
      <c r="I31" s="77"/>
      <c r="J31" s="78"/>
      <c r="L31" s="86"/>
    </row>
    <row r="32" spans="2:12" ht="16.5" thickTop="1" thickBot="1" x14ac:dyDescent="0.3">
      <c r="B32" s="38" t="s">
        <v>45</v>
      </c>
      <c r="C32" s="39"/>
      <c r="D32" s="39"/>
      <c r="E32" s="79" t="s">
        <v>38</v>
      </c>
      <c r="F32" s="79" t="s">
        <v>38</v>
      </c>
      <c r="G32" s="79" t="s">
        <v>38</v>
      </c>
      <c r="H32" s="79" t="s">
        <v>37</v>
      </c>
      <c r="I32" s="77"/>
      <c r="J32" s="78"/>
      <c r="L32" s="86"/>
    </row>
    <row r="33" spans="2:12" ht="16.5" thickTop="1" thickBot="1" x14ac:dyDescent="0.3">
      <c r="B33" s="38" t="s">
        <v>42</v>
      </c>
      <c r="C33" s="39"/>
      <c r="D33" s="39"/>
      <c r="E33" s="80">
        <f>E26*0.075</f>
        <v>9870.2624999999989</v>
      </c>
      <c r="F33" s="80">
        <f>F26*0.075</f>
        <v>7018.0634999999993</v>
      </c>
      <c r="G33" s="80">
        <f>G26*0.075</f>
        <v>5047.1819999999998</v>
      </c>
      <c r="H33" s="80" t="str">
        <f>IF(AND(H46="Ja",H47="Ja",H31="Ja"),H26*H48,"")</f>
        <v/>
      </c>
      <c r="I33" s="77"/>
      <c r="J33" s="78"/>
      <c r="L33" s="86"/>
    </row>
    <row r="34" spans="2:12" ht="15.75" thickTop="1" x14ac:dyDescent="0.25">
      <c r="B34" s="20"/>
      <c r="C34" s="20"/>
      <c r="D34" s="20"/>
      <c r="E34" s="17"/>
      <c r="F34" s="17"/>
      <c r="G34" s="17"/>
      <c r="H34" s="17"/>
      <c r="I34" s="4"/>
      <c r="J34" s="18"/>
      <c r="L34" s="86"/>
    </row>
    <row r="35" spans="2:12" s="6" customFormat="1" x14ac:dyDescent="0.25">
      <c r="B35" s="4"/>
      <c r="C35" s="4"/>
      <c r="D35" s="4"/>
      <c r="E35" s="2"/>
      <c r="F35" s="2"/>
      <c r="G35" s="2"/>
      <c r="H35" s="2"/>
      <c r="I35" s="19" t="s">
        <v>41</v>
      </c>
      <c r="J35" s="21">
        <v>800</v>
      </c>
      <c r="K35" s="2"/>
      <c r="L35" s="86"/>
    </row>
    <row r="36" spans="2:12" ht="15.75" thickBot="1" x14ac:dyDescent="0.3">
      <c r="B36" s="4"/>
      <c r="C36" s="4"/>
      <c r="D36" s="4"/>
      <c r="I36" s="19"/>
      <c r="L36" s="86"/>
    </row>
    <row r="37" spans="2:12" ht="15.75" thickBot="1" x14ac:dyDescent="0.3">
      <c r="B37" s="5"/>
      <c r="C37" s="6"/>
      <c r="D37" s="5"/>
      <c r="E37" s="6"/>
      <c r="F37" s="6"/>
      <c r="G37" s="6"/>
      <c r="H37" s="7" t="s">
        <v>31</v>
      </c>
      <c r="I37" s="8" t="str">
        <f>+IF(ROUND(J37,2)=50%,"Korrekt","Stemmer ikke")</f>
        <v>Korrekt</v>
      </c>
      <c r="J37" s="9">
        <f>IF(J25&lt;&gt;0,J26/J25,0)</f>
        <v>0.50486653659346592</v>
      </c>
      <c r="K37" s="6"/>
      <c r="L37" s="86"/>
    </row>
    <row r="38" spans="2:12" ht="21" customHeight="1" x14ac:dyDescent="0.25">
      <c r="J38" s="16" t="s">
        <v>32</v>
      </c>
      <c r="L38" s="86"/>
    </row>
    <row r="39" spans="2:12" x14ac:dyDescent="0.25">
      <c r="L39" s="86"/>
    </row>
    <row r="40" spans="2:12" x14ac:dyDescent="0.25">
      <c r="L40" s="86"/>
    </row>
    <row r="41" spans="2:12" x14ac:dyDescent="0.25">
      <c r="L41" s="86"/>
    </row>
    <row r="42" spans="2:12" x14ac:dyDescent="0.25">
      <c r="L42" s="86"/>
    </row>
    <row r="43" spans="2:12" x14ac:dyDescent="0.25">
      <c r="L43" s="86"/>
    </row>
    <row r="44" spans="2:12" x14ac:dyDescent="0.25">
      <c r="L44" s="86"/>
    </row>
    <row r="45" spans="2:12" x14ac:dyDescent="0.25">
      <c r="L45" s="86"/>
    </row>
    <row r="46" spans="2:12" x14ac:dyDescent="0.25">
      <c r="L46" s="86"/>
    </row>
    <row r="47" spans="2:12" x14ac:dyDescent="0.25">
      <c r="L47" s="86"/>
    </row>
    <row r="48" spans="2:12" x14ac:dyDescent="0.25">
      <c r="L48" s="86"/>
    </row>
    <row r="49" spans="12:12" x14ac:dyDescent="0.25">
      <c r="L49" s="86"/>
    </row>
    <row r="50" spans="12:12" x14ac:dyDescent="0.25">
      <c r="L50" s="86"/>
    </row>
    <row r="51" spans="12:12" x14ac:dyDescent="0.25">
      <c r="L51" s="86"/>
    </row>
  </sheetData>
  <sheetProtection sheet="1" objects="1" scenarios="1"/>
  <protectedRanges>
    <protectedRange sqref="E8:I8" name="Område3_1"/>
  </protectedRanges>
  <mergeCells count="11">
    <mergeCell ref="L3:L51"/>
    <mergeCell ref="J7:J10"/>
    <mergeCell ref="B23:D23"/>
    <mergeCell ref="B24:D24"/>
    <mergeCell ref="B25:D25"/>
    <mergeCell ref="B26:D26"/>
    <mergeCell ref="B27:D27"/>
    <mergeCell ref="B4:C4"/>
    <mergeCell ref="D4:I4"/>
    <mergeCell ref="B5:D6"/>
    <mergeCell ref="E5:I5"/>
  </mergeCells>
  <conditionalFormatting sqref="I37">
    <cfRule type="containsText" dxfId="1" priority="1" operator="containsText" text="Korrekt">
      <formula>NOT(ISERROR(SEARCH("Korrekt",I37)))</formula>
    </cfRule>
    <cfRule type="containsText" dxfId="0" priority="2" operator="containsText" text="Stemmer ikke">
      <formula>NOT(ISERROR(SEARCH("Stemmer ikke",I37)))</formula>
    </cfRule>
  </conditionalFormatting>
  <dataValidations count="2">
    <dataValidation type="list" allowBlank="1" showInputMessage="1" showErrorMessage="1" sqref="E8:I8" xr:uid="{E364595F-5366-4F6C-ABA7-7D956402D5E8}">
      <formula1>"Indsæt partnertype,Virksomhed,GTS,Videninstitution"</formula1>
    </dataValidation>
    <dataValidation type="list" allowBlank="1" showInputMessage="1" showErrorMessage="1" sqref="E32:H32" xr:uid="{70D790BE-33A9-4371-8593-AA522AC3B40D}">
      <formula1>"Er i medlem?,Ja,Nej"</formula1>
    </dataValidation>
  </dataValidations>
  <pageMargins left="0.25" right="0.25" top="0.75" bottom="0.75" header="0.3" footer="0.3"/>
  <pageSetup paperSize="9"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f55f5f-d50c-4b6e-badb-01890c7f9756" xsi:nil="true"/>
    <lcf76f155ced4ddcb4097134ff3c332f xmlns="f56f8f13-3691-4ddf-88e3-1b24efb16b6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0BA5DEE4A33E4AA76DEE1CDA66AA01" ma:contentTypeVersion="11" ma:contentTypeDescription="Opret et nyt dokument." ma:contentTypeScope="" ma:versionID="b766be9a99958e4f66168ebb61b8eb41">
  <xsd:schema xmlns:xsd="http://www.w3.org/2001/XMLSchema" xmlns:xs="http://www.w3.org/2001/XMLSchema" xmlns:p="http://schemas.microsoft.com/office/2006/metadata/properties" xmlns:ns2="f56f8f13-3691-4ddf-88e3-1b24efb16b64" xmlns:ns3="15f55f5f-d50c-4b6e-badb-01890c7f9756" targetNamespace="http://schemas.microsoft.com/office/2006/metadata/properties" ma:root="true" ma:fieldsID="66356e5ac4bed165de7d9b209656b9e6" ns2:_="" ns3:_="">
    <xsd:import namespace="f56f8f13-3691-4ddf-88e3-1b24efb16b64"/>
    <xsd:import namespace="15f55f5f-d50c-4b6e-badb-01890c7f9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6f8f13-3691-4ddf-88e3-1b24efb16b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a4805755-dc3b-49e4-a387-5b6b71c841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55f5f-d50c-4b6e-badb-01890c7f975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b61877-834a-43ca-a9b5-754395067eb5}" ma:internalName="TaxCatchAll" ma:showField="CatchAllData" ma:web="15f55f5f-d50c-4b6e-badb-01890c7f9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C208D6-973D-452B-97C2-D197B8802F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059CFF-1620-4C08-90D1-C217A07B28DF}">
  <ds:schemaRefs>
    <ds:schemaRef ds:uri="http://schemas.microsoft.com/office/2006/metadata/properties"/>
    <ds:schemaRef ds:uri="http://schemas.microsoft.com/office/2006/documentManagement/types"/>
    <ds:schemaRef ds:uri="f56f8f13-3691-4ddf-88e3-1b24efb16b64"/>
    <ds:schemaRef ds:uri="http://schemas.microsoft.com/office/infopath/2007/PartnerControls"/>
    <ds:schemaRef ds:uri="15f55f5f-d50c-4b6e-badb-01890c7f9756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62B1BCA-2C43-4314-8297-C48E29ED5B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6f8f13-3691-4ddf-88e3-1b24efb16b64"/>
    <ds:schemaRef ds:uri="15f55f5f-d50c-4b6e-badb-01890c7f97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Budgetskema</vt:lpstr>
      <vt:lpstr>Eksempel-udfyldt budget</vt:lpstr>
      <vt:lpstr>Budgetskema!Udskriftsområde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Bruger</dc:creator>
  <cp:keywords/>
  <dc:description/>
  <cp:lastModifiedBy>Hanne Elkjær - Food &amp; Bio Cluster Denmark</cp:lastModifiedBy>
  <cp:revision/>
  <cp:lastPrinted>2026-10-05T06:40:54Z</cp:lastPrinted>
  <dcterms:created xsi:type="dcterms:W3CDTF">2022-12-08T10:38:24Z</dcterms:created>
  <dcterms:modified xsi:type="dcterms:W3CDTF">2026-10-26T06:06:15Z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0x010100BD0BA5DEE4A33E4AA76DEE1CDA66AA01</vt:lpwstr>
  </property>
  <property fmtid="{D5CDD505-2E9C-101B-9397-08002B2CF9AE}" pid="3" name="MediaServiceImageTags">
    <vt:lpwstr/>
  </property>
</Properties>
</file>